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20" windowHeight="6285" firstSheet="2" activeTab="3"/>
  </bookViews>
  <sheets>
    <sheet name="Létszám" sheetId="1" r:id="rId1"/>
    <sheet name="Befiz. 5% " sheetId="2" r:id="rId2"/>
    <sheet name="Fej.kez." sheetId="3" r:id="rId3"/>
    <sheet name=" lakás" sheetId="4" r:id="rId4"/>
    <sheet name="Pénzátad" sheetId="5" r:id="rId5"/>
    <sheet name="Pénzátvét" sheetId="6" r:id="rId6"/>
    <sheet name="Befekt" sheetId="7" r:id="rId7"/>
    <sheet name="Int.beruh" sheetId="8" r:id="rId8"/>
    <sheet name="Felúj. Korm.ber" sheetId="9" r:id="rId9"/>
    <sheet name="Köt.váll" sheetId="10" r:id="rId10"/>
    <sheet name="Fogyaték" sheetId="11" r:id="rId11"/>
    <sheet name="Ár és belvízv." sheetId="12" r:id="rId12"/>
    <sheet name="Nemzetk.t." sheetId="13" r:id="rId13"/>
    <sheet name="II.-A sz. melléklet ind" sheetId="14" r:id="rId14"/>
    <sheet name="II-2B sz. melléklet ind." sheetId="15" r:id="rId15"/>
    <sheet name="ei.-mar. elsz. KÖVIZIG alap-vál" sheetId="16" r:id="rId16"/>
  </sheets>
  <definedNames>
    <definedName name="agazat">#N/A</definedName>
    <definedName name="alcim">#N/A</definedName>
    <definedName name="cim">#N/A</definedName>
    <definedName name="efo1">#N/A</definedName>
    <definedName name="efo2">#N/A</definedName>
    <definedName name="efo3">#N/A</definedName>
    <definedName name="efo4">#N/A</definedName>
    <definedName name="eloi">#N/A</definedName>
    <definedName name="fej">#N/A</definedName>
    <definedName name="hit1">#N/A</definedName>
    <definedName name="hit2">#N/A</definedName>
    <definedName name="hit3">#N/A</definedName>
    <definedName name="hit4">#N/A</definedName>
    <definedName name="kim">#N/A</definedName>
    <definedName name="kv1">#N/A</definedName>
    <definedName name="kv2">#N/A</definedName>
    <definedName name="kv3">#N/A</definedName>
    <definedName name="kv4">#N/A</definedName>
    <definedName name="_xlnm.Print_Area" localSheetId="5">'Pénzátvét'!$A$1:$C$45</definedName>
    <definedName name="oh1">#N/A</definedName>
    <definedName name="oh2">#N/A</definedName>
    <definedName name="oh3">#N/A</definedName>
    <definedName name="oh4">#N/A</definedName>
    <definedName name="sf1">#N/A</definedName>
    <definedName name="sf2">#N/A</definedName>
    <definedName name="sf3">#N/A</definedName>
    <definedName name="sf4">#N/A</definedName>
  </definedNames>
  <calcPr fullCalcOnLoad="1"/>
</workbook>
</file>

<file path=xl/sharedStrings.xml><?xml version="1.0" encoding="utf-8"?>
<sst xmlns="http://schemas.openxmlformats.org/spreadsheetml/2006/main" count="530" uniqueCount="400">
  <si>
    <t>ezer forintban</t>
  </si>
  <si>
    <t>Összesen</t>
  </si>
  <si>
    <t>A jelű tábla</t>
  </si>
  <si>
    <t>Átlaglétszám és álláshelyek alakulása</t>
  </si>
  <si>
    <t>Betöltött álláshely</t>
  </si>
  <si>
    <t>Üres álláshely</t>
  </si>
  <si>
    <t>Köztisztviselők, közalkalmazottak</t>
  </si>
  <si>
    <t>Teljes munkaidős</t>
  </si>
  <si>
    <t>Részmunkaidős</t>
  </si>
  <si>
    <t>Nyugdíjas</t>
  </si>
  <si>
    <t>Mt. alapján foglalkoztatottak</t>
  </si>
  <si>
    <t>Összes foglalkoztatott</t>
  </si>
  <si>
    <t>Összesen:</t>
  </si>
  <si>
    <t>Átlaglétszám tényleges</t>
  </si>
  <si>
    <t>ebből</t>
  </si>
  <si>
    <t>Minimálbér alapján foglalkoztatottak  felsőfokú végzettségűek</t>
  </si>
  <si>
    <t xml:space="preserve">                                                        középfokú végzettségűek</t>
  </si>
  <si>
    <t>Felsőfokú végzettségű</t>
  </si>
  <si>
    <t>Középfokú végzettségű</t>
  </si>
  <si>
    <t>Alsófokú végzettségű</t>
  </si>
  <si>
    <t>Önkéntes nyugdíjpénztári tagok száma</t>
  </si>
  <si>
    <t>fő</t>
  </si>
  <si>
    <t>B/1 jelű tábla</t>
  </si>
  <si>
    <t>Teljesítés</t>
  </si>
  <si>
    <t>C jelű tábla</t>
  </si>
  <si>
    <t>(központi beruházások nélkül)</t>
  </si>
  <si>
    <t>Fejezeti kezelésű előirányzat megnevezése</t>
  </si>
  <si>
    <t>Maradvány</t>
  </si>
  <si>
    <t>Nem feladatfinanszírozásba vont:</t>
  </si>
  <si>
    <t>Feladatfinanszírozásba vont:</t>
  </si>
  <si>
    <t>Előirányzatok összesen</t>
  </si>
  <si>
    <t>D jelű tábla</t>
  </si>
  <si>
    <t>Lakásépítés, lakásvásárlás támogatása</t>
  </si>
  <si>
    <t>Lakásépítési, lakásvásárlási számla nyitó (előző évi záró) egyenlege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</si>
  <si>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</si>
  <si>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</si>
  <si>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</si>
  <si>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</si>
  <si>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</si>
  <si>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Módosított előirányzat</t>
  </si>
  <si>
    <t>E jelű tábla</t>
  </si>
  <si>
    <t>Átadott pénzeszközök</t>
  </si>
  <si>
    <t>Átvevő intézmény, szervezet, fejezeti kezelésű előirányzat megnevezése</t>
  </si>
  <si>
    <t>Átadott pénzeszköz célja, rendeltetése</t>
  </si>
  <si>
    <t>Összege</t>
  </si>
  <si>
    <t>1. Működési célra átadott pénzeszközök fejezeten belül</t>
  </si>
  <si>
    <t>2. Működési célra átadott pénzeszközök fejezeten kívülre</t>
  </si>
  <si>
    <t>3. Felhalmozási célra átadott pénzeszközök fejezeten belül</t>
  </si>
  <si>
    <t>4. Felhalmozási célra átadott pénzeszközök fejezeten kívülre</t>
  </si>
  <si>
    <t>Átvett pénzeszközök</t>
  </si>
  <si>
    <t>F/1 jelű tábla</t>
  </si>
  <si>
    <t>Átadó intézmény, szervezet, fejezeti kezelésű előirányzat megnevezése</t>
  </si>
  <si>
    <t>Átvett pénzeszköz célja, rendeltetése</t>
  </si>
  <si>
    <t>1. Működési célra átvett pénzeszközök fejezeten belül</t>
  </si>
  <si>
    <t>3. Felhalmozási célra átvett pénzeszközök fejezeten belül</t>
  </si>
  <si>
    <t>4. Felhalmozási célra átvett pénzeszközök fejezeten kívül</t>
  </si>
  <si>
    <t>Vállalkozási tevékenység bevételeinek bemutatása</t>
  </si>
  <si>
    <t>Jogcím, feladat (szerződés) megnevezése</t>
  </si>
  <si>
    <t>Bevétel összege</t>
  </si>
  <si>
    <t>F/3 jelű tábla</t>
  </si>
  <si>
    <t>Ingatlanok értékesítése</t>
  </si>
  <si>
    <t>Ingatlan neve, címe</t>
  </si>
  <si>
    <t>Értékesítés teljes összege</t>
  </si>
  <si>
    <t>Ebből</t>
  </si>
  <si>
    <t>G jelű tábla</t>
  </si>
  <si>
    <t>Befektetett eszközökkel kapcsolatos befizetési kötelezettség elszámolása</t>
  </si>
  <si>
    <t>Értékesí-tés teljes összege</t>
  </si>
  <si>
    <t>Befizetési kötelezett-ség összege</t>
  </si>
  <si>
    <t>(Befizetési kötelezettség alóli mentesség esetén annak dokumentumát csatolni kell)</t>
  </si>
  <si>
    <r>
      <t>F</t>
    </r>
    <r>
      <rPr>
        <sz val="12"/>
        <rFont val="Times New Roman CE"/>
        <family val="1"/>
      </rPr>
      <t>/2</t>
    </r>
    <r>
      <rPr>
        <i/>
        <sz val="12"/>
        <rFont val="Times New Roman CE"/>
        <family val="1"/>
      </rPr>
      <t xml:space="preserve"> jelű tábla</t>
    </r>
  </si>
  <si>
    <t>Ingatlan neve, címe, tárgyi eszköz megnevezése</t>
  </si>
  <si>
    <t>H/1 jelű tábla</t>
  </si>
  <si>
    <t>A nemzeti park igazgatóságok kezelésében lévő természeti területek.</t>
  </si>
  <si>
    <t>Az igazgatóság kezelésében lévő földterület a Program előtt</t>
  </si>
  <si>
    <t>( A táblázatban összevont adatokat kérünk, tételes listát ne csatoljanak)</t>
  </si>
  <si>
    <t>H/2 jelű tábla</t>
  </si>
  <si>
    <t>Intézményi beruházási kiadások előirányzatából megvalósított beruházások</t>
  </si>
  <si>
    <t>(5. ürlap 13+27 sor, 5. oszlop)</t>
  </si>
  <si>
    <t>Beruházás megnevezése</t>
  </si>
  <si>
    <t>Beruházás összege</t>
  </si>
  <si>
    <t>Védett természeti területek visszavásárlása</t>
  </si>
  <si>
    <t>Előirányzat teljesítése összesen:</t>
  </si>
  <si>
    <t>hektár</t>
  </si>
  <si>
    <t>H/3 jelű tábla</t>
  </si>
  <si>
    <t>Felújítások előirányzatának felhasználása</t>
  </si>
  <si>
    <t>Létesítmény, eszköz megnevezése</t>
  </si>
  <si>
    <t>Felújítás összege</t>
  </si>
  <si>
    <t>Beruházások (egyéb központi) előirányzatának felhasználása</t>
  </si>
  <si>
    <t>Létesítmény, eszköz megnevezése, száma</t>
  </si>
  <si>
    <t>Alapokmány szerinti összeg</t>
  </si>
  <si>
    <t>összege</t>
  </si>
  <si>
    <t>Beruházás befejezéséhez szükséges összeg</t>
  </si>
  <si>
    <t>Személyi juttatások</t>
  </si>
  <si>
    <t>Dologi kiadások</t>
  </si>
  <si>
    <t>Intézményi beruházási kiadások</t>
  </si>
  <si>
    <t>Felújítás</t>
  </si>
  <si>
    <t>Országos Fogyatékosügyi Program végrehajtása</t>
  </si>
  <si>
    <t>Akadálymentesítésre fordított költségvetési kiadások:</t>
  </si>
  <si>
    <t>100/1999.(XII.10.) OGY hat.</t>
  </si>
  <si>
    <t>Jeltolmács igénybe vétele biztosított-e</t>
  </si>
  <si>
    <t>Igen:</t>
  </si>
  <si>
    <t>Nem:</t>
  </si>
  <si>
    <t>I jelű tábla</t>
  </si>
  <si>
    <t>H/4 jelű tábla</t>
  </si>
  <si>
    <t xml:space="preserve">  -</t>
  </si>
  <si>
    <t>..................................................................................................</t>
  </si>
  <si>
    <t>............................</t>
  </si>
  <si>
    <t>eFt</t>
  </si>
  <si>
    <t>Ha nem, a program teljes végrehajtásához szükséges további beruházási szükséglet:</t>
  </si>
  <si>
    <t>(5. ürlap 6. sor, 5. oszlop)</t>
  </si>
  <si>
    <t>J jelű tábla</t>
  </si>
  <si>
    <t xml:space="preserve">Előirányzat összesen </t>
  </si>
  <si>
    <t>Ár és belvízvédelmi művek fenntartására fordított költségvetési források</t>
  </si>
  <si>
    <t>Kiemelt előirányzat megnevezése</t>
  </si>
  <si>
    <t>Munkaadókat terhelő járulékok</t>
  </si>
  <si>
    <t>Saját költségvetésből</t>
  </si>
  <si>
    <t>Más költségvetési forrásból (forrásonként részletezve)</t>
  </si>
  <si>
    <t>A feladatfinanszírozásba vont előirányzat neve mellé kérjük a feladat/részfeladat számát is feltüntetni.</t>
  </si>
  <si>
    <t>H/5 jelű tábla</t>
  </si>
  <si>
    <t>Fejezeti  kezelésű előirányzatok terhére vállalt éven túli kötelezettségek</t>
  </si>
  <si>
    <t>Tájékoztató az elnyert nemzetközi pályázatok alapján felhasznált pénzösszegekről</t>
  </si>
  <si>
    <t>ebből önrész</t>
  </si>
  <si>
    <t>Projekt megnevezése/célja</t>
  </si>
  <si>
    <t>Nemz.tám..</t>
  </si>
  <si>
    <t>Önrész</t>
  </si>
  <si>
    <t>K jelű tábla</t>
  </si>
  <si>
    <t>A részmunkaidős és nyugdíjas létszámnak valamennyi cellában teljes munkaidősre átszámítva kell szerepelnie.</t>
  </si>
  <si>
    <t>Kelte</t>
  </si>
  <si>
    <t>Szállító neve/címe</t>
  </si>
  <si>
    <t>Fel nem használt összeg (maradvány)</t>
  </si>
  <si>
    <t>A felhasználás ütemezése</t>
  </si>
  <si>
    <t>Bruttó összeg</t>
  </si>
  <si>
    <t>Következő évek ütemezése</t>
  </si>
  <si>
    <t>Megvalósítás kezdete, befejezése</t>
  </si>
  <si>
    <t>Nemzetközi pályázati forrás megnevezése</t>
  </si>
  <si>
    <t>Pénzügyi teljesítés</t>
  </si>
  <si>
    <t>adatok ezer forintban</t>
  </si>
  <si>
    <t>Tárgya</t>
  </si>
  <si>
    <t>Kötelezettségvállalás (szerződés, megállapodás, megrendelés)</t>
  </si>
  <si>
    <t>(8. ürlap 2-3 sorához)</t>
  </si>
  <si>
    <t>(3. ürlap 50. sor, 5. oszlopához)</t>
  </si>
  <si>
    <r>
      <t xml:space="preserve">Összesen </t>
    </r>
    <r>
      <rPr>
        <sz val="12"/>
        <rFont val="Times New Roman"/>
        <family val="1"/>
      </rPr>
      <t>(5. ürlap 21+28. sor)</t>
    </r>
    <r>
      <rPr>
        <b/>
        <sz val="12"/>
        <rFont val="Times New Roman"/>
        <family val="1"/>
      </rPr>
      <t>:</t>
    </r>
  </si>
  <si>
    <t>Működésre átadott pénzeszközök</t>
  </si>
  <si>
    <t>Felhalmozásra átadott pénzeszközök</t>
  </si>
  <si>
    <t>II/2A. számú melléklet</t>
  </si>
  <si>
    <t>Sor-</t>
  </si>
  <si>
    <t>Megnevezés</t>
  </si>
  <si>
    <t>Szem.        jutt.</t>
  </si>
  <si>
    <t>Munkaad. terhelő                    járulékok</t>
  </si>
  <si>
    <t>Dologi      kiadások</t>
  </si>
  <si>
    <t>Működ c. átadott pénzeszk</t>
  </si>
  <si>
    <t>Int. ber. kiad.</t>
  </si>
  <si>
    <t>Felúj.</t>
  </si>
  <si>
    <t>Felhalm c. átadott pénzeszk</t>
  </si>
  <si>
    <t>Közp. ber. kiad.</t>
  </si>
  <si>
    <t>Kölcsö- nök</t>
  </si>
  <si>
    <t>1.</t>
  </si>
  <si>
    <t>Előző évek felhasználatlan előirányzat-maradványa (42/08 sor /4 oszlop)</t>
  </si>
  <si>
    <t>Tárgyévi előirányzat-maradvány levezetése</t>
  </si>
  <si>
    <t>a/Kiadási megtakarítás (42/03 sor  4 oszlop)</t>
  </si>
  <si>
    <t>b/Bevételi többlet/lemaradás (42/ 06 sor  4 oszlop)</t>
  </si>
  <si>
    <t>2.</t>
  </si>
  <si>
    <t>Tárgyévben keletk. előir.-maradv. (a+b) (42/07 sor 4 oszlop)</t>
  </si>
  <si>
    <t>3.</t>
  </si>
  <si>
    <t>Vállalkozási tevékenység eredményéből alaptevékenység ellátására felhasznált összeg (42/09 sor 4. oszlop) (+)</t>
  </si>
  <si>
    <t>4.</t>
  </si>
  <si>
    <t>Tárgyévi korrigált előirányzat-maradvány (2 + 3)</t>
  </si>
  <si>
    <t>5.</t>
  </si>
  <si>
    <t>Jóváhagyandó előirányzat-maradvány (1+4)</t>
  </si>
  <si>
    <t>6.</t>
  </si>
  <si>
    <r>
      <t xml:space="preserve">Önrevízió alapján elvonásra felajánlott előir. maradvány összesen :                              /42/(11+12) sor 4 oszlop/                                        </t>
    </r>
    <r>
      <rPr>
        <sz val="10"/>
        <rFont val="Times New Roman CE"/>
        <family val="1"/>
      </rPr>
      <t>/ = (a+b+c)/</t>
    </r>
  </si>
  <si>
    <t xml:space="preserve">       = munkaadókat terhelő járulékok maradványa</t>
  </si>
  <si>
    <t xml:space="preserve">       = egyéb jogszabályon alapuló maradvány</t>
  </si>
  <si>
    <t>c) egyéb elmaradt feladatok miatti maradvány   (tételesen)</t>
  </si>
  <si>
    <t xml:space="preserve"> = létszámcsökkentés miatti támogatás fel nem használt része</t>
  </si>
  <si>
    <t>7.</t>
  </si>
  <si>
    <t>Felhasználásra javasolt előirányzat-maradvány (5-6)</t>
  </si>
  <si>
    <t>Felhasználásra javasolt előirányzat-maradványból (a+b)</t>
  </si>
  <si>
    <t xml:space="preserve"> - elkülönített állami pénzalapoktól átvett p.e. maradv.</t>
  </si>
  <si>
    <t xml:space="preserve"> - központi beruházások előirányzat-maradványa</t>
  </si>
  <si>
    <t xml:space="preserve"> - támogatási célprogramok (KÖVICE) maradványa</t>
  </si>
  <si>
    <t xml:space="preserve"> - fejezeti kezelésű előir.-ból a köv. évre áthúz. kötelezettség</t>
  </si>
  <si>
    <t xml:space="preserve"> - egyéb kötelezettségvállalással terhelt előirányzat-maradv.</t>
  </si>
  <si>
    <r>
      <t xml:space="preserve"> a/ kötelezettséggel </t>
    </r>
    <r>
      <rPr>
        <b/>
        <sz val="10"/>
        <rFont val="Times New Roman CE"/>
        <family val="1"/>
      </rPr>
      <t>terhelt</t>
    </r>
    <r>
      <rPr>
        <sz val="10"/>
        <rFont val="Times New Roman CE"/>
        <family val="1"/>
      </rPr>
      <t xml:space="preserve"> előirányzat-maradvány összesen</t>
    </r>
  </si>
  <si>
    <r>
      <t xml:space="preserve"> b/ kötelezettséggel </t>
    </r>
    <r>
      <rPr>
        <b/>
        <sz val="10"/>
        <rFont val="Times New Roman CE"/>
        <family val="1"/>
      </rPr>
      <t>nem terhelt</t>
    </r>
    <r>
      <rPr>
        <sz val="10"/>
        <rFont val="Times New Roman CE"/>
        <family val="1"/>
      </rPr>
      <t xml:space="preserve"> előirányzat-maradvány</t>
    </r>
  </si>
  <si>
    <t>II/2B számú mell.</t>
  </si>
  <si>
    <t>1. oldal</t>
  </si>
  <si>
    <t xml:space="preserve">                                         Jogcím, feladat megnevezése</t>
  </si>
  <si>
    <t xml:space="preserve"> - Fejezeti kezelésű előirányzatok áthúzódó kötelezettségei : </t>
  </si>
  <si>
    <t>10/2/3 Vízkárelhárítási művek fenntartása</t>
  </si>
  <si>
    <t>10/2/6 Szigetközi térség kárainak mérséklése</t>
  </si>
  <si>
    <t>10/2/7 Nemzetközi tagdíjak</t>
  </si>
  <si>
    <t>10/2/9 Üvegházhatású gázok kibocsátásának csökkentésével összefüggő feladatok</t>
  </si>
  <si>
    <t>10/2/12 Balaton intézkedési terv és nagy tavaink véd. pr.</t>
  </si>
  <si>
    <t>10/2/34 Víz- és környezeti kárelhárítás</t>
  </si>
  <si>
    <t>10/2/37 Hulladékkezelési- és gazdálkodási feladatok</t>
  </si>
  <si>
    <t>10/2/39 Országos Környezeti Kármentesítési Program végrehajtása</t>
  </si>
  <si>
    <t>10/2/40 Természetvédelmi nemzetközi pályázatok támogatása</t>
  </si>
  <si>
    <r>
      <t xml:space="preserve"> - Támogatási célprogram :                                                                          </t>
    </r>
    <r>
      <rPr>
        <b/>
        <sz val="10"/>
        <rFont val="Times New Roman CE"/>
        <family val="1"/>
      </rPr>
      <t>10/8 KÖVICE : Környezetvédelmi és vízügyi célelőirányzat</t>
    </r>
    <r>
      <rPr>
        <sz val="10"/>
        <rFont val="Times New Roman CE"/>
        <family val="1"/>
      </rPr>
      <t xml:space="preserve"> tételesen</t>
    </r>
  </si>
  <si>
    <r>
      <t xml:space="preserve"> - Központi beruházások előirányzat-maradványa </t>
    </r>
    <r>
      <rPr>
        <sz val="10"/>
        <rFont val="Times New Roman CE"/>
        <family val="1"/>
      </rPr>
      <t>(saját forrás)</t>
    </r>
    <r>
      <rPr>
        <sz val="11"/>
        <rFont val="Times New Roman CE"/>
        <family val="1"/>
      </rPr>
      <t xml:space="preserve">: </t>
    </r>
  </si>
  <si>
    <t>2. oldal</t>
  </si>
  <si>
    <t>M.ad.                     jár.</t>
  </si>
  <si>
    <t>Egyéb közp. ber.</t>
  </si>
  <si>
    <t xml:space="preserve"> - Egyéb kötelezettségvállalással terhelt előirányzat-maradv.</t>
  </si>
  <si>
    <r>
      <t xml:space="preserve"> - Átvett pénzeszközök áthúzódó kifizetései </t>
    </r>
    <r>
      <rPr>
        <sz val="10"/>
        <rFont val="Times New Roman CE"/>
        <family val="1"/>
      </rPr>
      <t xml:space="preserve">(az átadó megnevezésével, tételesen)                                     </t>
    </r>
    <r>
      <rPr>
        <b/>
        <sz val="10"/>
        <rFont val="Times New Roman CE"/>
        <family val="1"/>
      </rPr>
      <t>(kivéve KÖVICE, melyet az 1-es oldalon kell szerepeltetni)</t>
    </r>
  </si>
  <si>
    <r>
      <t xml:space="preserve"> - Áthúzódó személyi juttatás kifizetés és munkaadói járulékai </t>
    </r>
    <r>
      <rPr>
        <sz val="10"/>
        <rFont val="Times New Roman CE"/>
        <family val="1"/>
      </rPr>
      <t>(jogcímenként)</t>
    </r>
  </si>
  <si>
    <t xml:space="preserve"> - Áthúzódó munkaadói járulék befizetés</t>
  </si>
  <si>
    <t xml:space="preserve"> - Áthúzódó ÁFA befizetés</t>
  </si>
  <si>
    <t xml:space="preserve"> - Áthúzódó SZJA befizetés</t>
  </si>
  <si>
    <t xml:space="preserve"> - Áthúzódó rehabilitációs hozzájárulás befizetés</t>
  </si>
  <si>
    <t xml:space="preserve"> - Áthúzódó szállítói számlák</t>
  </si>
  <si>
    <t xml:space="preserve"> - Áthúzódó közüzemi díjak</t>
  </si>
  <si>
    <r>
      <t xml:space="preserve">- egyéb kötelezettségvállalás </t>
    </r>
    <r>
      <rPr>
        <sz val="10"/>
        <rFont val="Times New Roman CE"/>
        <family val="1"/>
      </rPr>
      <t>(jogcímenként, tételesen)</t>
    </r>
  </si>
  <si>
    <r>
      <t xml:space="preserve">        Szállítói </t>
    </r>
    <r>
      <rPr>
        <b/>
        <sz val="10"/>
        <rFont val="Times New Roman CE"/>
        <family val="1"/>
      </rPr>
      <t>megrendeléssel</t>
    </r>
    <r>
      <rPr>
        <sz val="10"/>
        <rFont val="Times New Roman CE"/>
        <family val="1"/>
      </rPr>
      <t xml:space="preserve"> terhelt kötelezettség</t>
    </r>
  </si>
  <si>
    <r>
      <t xml:space="preserve">        Szállítói </t>
    </r>
    <r>
      <rPr>
        <b/>
        <sz val="10"/>
        <rFont val="Times New Roman CE"/>
        <family val="1"/>
      </rPr>
      <t>szerződéssel</t>
    </r>
    <r>
      <rPr>
        <sz val="10"/>
        <rFont val="Times New Roman CE"/>
        <family val="1"/>
      </rPr>
      <t xml:space="preserve"> terhelt kötelezettség</t>
    </r>
  </si>
  <si>
    <t xml:space="preserve">        Közbeszerzési eljárás</t>
  </si>
  <si>
    <r>
      <t>Kötelezettségvállalással terhelt előirányzat-maradvány mindösszesen:</t>
    </r>
    <r>
      <rPr>
        <sz val="11"/>
        <rFont val="Times New Roman CE"/>
        <family val="1"/>
      </rPr>
      <t xml:space="preserve"> (1.és 2. oldal = II/A melléklet azonos sora)</t>
    </r>
  </si>
  <si>
    <t>Intézmény megnevezése:</t>
  </si>
  <si>
    <t>Kiemelt előirányzat</t>
  </si>
  <si>
    <t>Munkaadó-kat terhelő járulékok</t>
  </si>
  <si>
    <t>Központi beruházási kiadások</t>
  </si>
  <si>
    <t>Kölcsönök</t>
  </si>
  <si>
    <t xml:space="preserve">Összesen </t>
  </si>
  <si>
    <t>a) Alaptevékenység</t>
  </si>
  <si>
    <t>Eredeti előirányzat</t>
  </si>
  <si>
    <t>Kiadási megtakarítás</t>
  </si>
  <si>
    <t>Bevételi többlet, elmaradás</t>
  </si>
  <si>
    <r>
      <t xml:space="preserve">Vállalkozási tevékenység eredményéből alaptevékenység ellátására felhasznált összeg    </t>
    </r>
    <r>
      <rPr>
        <b/>
        <sz val="11"/>
        <rFont val="Times New Roman CE"/>
        <family val="1"/>
      </rPr>
      <t>( + )</t>
    </r>
  </si>
  <si>
    <t>Alaptevékenység korrigált előirányzat maradványa</t>
  </si>
  <si>
    <t>b) Vállalkozási tevékenység</t>
  </si>
  <si>
    <r>
      <t xml:space="preserve">Vállalkozási tevékenység eredményéből alaptevékenység ellátására felhasznált összeg    </t>
    </r>
    <r>
      <rPr>
        <b/>
        <sz val="11"/>
        <rFont val="Times New Roman CE"/>
        <family val="1"/>
      </rPr>
      <t>( - )</t>
    </r>
  </si>
  <si>
    <r>
      <t xml:space="preserve">Vállalkozási tevékenység korrigált </t>
    </r>
    <r>
      <rPr>
        <sz val="11"/>
        <rFont val="Times New Roman CE"/>
        <family val="1"/>
      </rPr>
      <t>(előirányzat)</t>
    </r>
    <r>
      <rPr>
        <b/>
        <i/>
        <sz val="12"/>
        <rFont val="Times New Roman CE"/>
        <family val="1"/>
      </rPr>
      <t xml:space="preserve"> maradványa</t>
    </r>
  </si>
  <si>
    <t>Intézmény összesen : (a + b)</t>
  </si>
  <si>
    <r>
      <t xml:space="preserve">Összes </t>
    </r>
    <r>
      <rPr>
        <sz val="11"/>
        <rFont val="Times New Roman CE"/>
        <family val="1"/>
      </rPr>
      <t>(előirányzat)</t>
    </r>
    <r>
      <rPr>
        <b/>
        <i/>
        <sz val="12"/>
        <rFont val="Times New Roman CE"/>
        <family val="1"/>
      </rPr>
      <t xml:space="preserve"> maradvány</t>
    </r>
  </si>
  <si>
    <t>2007. évben</t>
  </si>
  <si>
    <t>Befejezetlen egyéb ( kormányzati) központi beruházások értéke</t>
  </si>
  <si>
    <t>2009. évi előirányzat terhére</t>
  </si>
  <si>
    <r>
      <t xml:space="preserve">a)  központi beruházások előirányzat maradványa  </t>
    </r>
    <r>
      <rPr>
        <b/>
        <i/>
        <sz val="10"/>
        <rFont val="Times New Roman CE"/>
        <family val="1"/>
      </rPr>
      <t>(saját forrás)</t>
    </r>
  </si>
  <si>
    <r>
      <t xml:space="preserve">b) jogszabályon alapuló előirányzatok maradványa </t>
    </r>
    <r>
      <rPr>
        <b/>
        <sz val="9"/>
        <rFont val="Times New Roman CE"/>
        <family val="1"/>
      </rPr>
      <t>/217/1998 K. rend 66.§ (6) bek./</t>
    </r>
  </si>
  <si>
    <t>10/2/35 Természetvédelmi kártalanítás</t>
  </si>
  <si>
    <t>10/2/43 Magán és jogi szemlyek kártérítése</t>
  </si>
  <si>
    <t xml:space="preserve"> - 2007. évi 5 %-os befizetési kötelezettség</t>
  </si>
  <si>
    <t>2008. évben</t>
  </si>
  <si>
    <t>2008       I. 1.</t>
  </si>
  <si>
    <t>2008. XII. 31.</t>
  </si>
  <si>
    <t>Köztisztviselők illetménybeállási %-a 2008. XII. 31.</t>
  </si>
  <si>
    <t>Iskolai végzettség szerint 2008. XII. 31-én</t>
  </si>
  <si>
    <t>Önkéntes nyugdíjpénztári tagok részére fizetett munkáltatói támogatás 2008. évben</t>
  </si>
  <si>
    <t>Fejezeti kezelésű előirányzatoktól 2008. évben átvett feladatok</t>
  </si>
  <si>
    <t>Kölcsönök állománya 2008. XII. 31-én</t>
  </si>
  <si>
    <t>2007 XII.31-ig befizetve</t>
  </si>
  <si>
    <t>2008. évben befizetve</t>
  </si>
  <si>
    <t>2008. után esedékes</t>
  </si>
  <si>
    <t>2007 XII.31-ig befolyt</t>
  </si>
  <si>
    <t>2008. évben befolyt</t>
  </si>
  <si>
    <t>2008. évet követően esedékes</t>
  </si>
  <si>
    <t>(A nemzeti park igazgatóságok 2008. évi földvisszavásárlásai egy sorban szerepeltetendők)</t>
  </si>
  <si>
    <t>2008. évi maradvány</t>
  </si>
  <si>
    <t>2008. I. 1. nyitó</t>
  </si>
  <si>
    <t>2008. XII. 31. záró</t>
  </si>
  <si>
    <t>2008. XII. 31-ig kifizetett összeg</t>
  </si>
  <si>
    <t>2010. évi előirányzat terhére</t>
  </si>
  <si>
    <t>2010. évet követő évek előirányzata terhére</t>
  </si>
  <si>
    <t>2008. év előtt</t>
  </si>
  <si>
    <t>Akadálymentesítés 2008. év végével teljes körűen megoldott-e:</t>
  </si>
  <si>
    <t>Egyéb, a programhoz tartozó intézkedések 2008. évben:</t>
  </si>
  <si>
    <t xml:space="preserve">2008. előtt </t>
  </si>
  <si>
    <t xml:space="preserve">2009. évben biztosítandó </t>
  </si>
  <si>
    <t xml:space="preserve">2009. utáni években biztosítandó </t>
  </si>
  <si>
    <t>Meghatározott bevételeket terhelő 5%-os befizetési kötelezettség elszámolása, az elmaradt befizetésekről</t>
  </si>
  <si>
    <t xml:space="preserve">Befizetési kötelezettség hátralék 2007. XII. 31-én </t>
  </si>
  <si>
    <t xml:space="preserve">  ebből költségvetési befizetés 2008. 12. 31-ig</t>
  </si>
  <si>
    <t>Összeg</t>
  </si>
  <si>
    <t>A 2007. évi költségvetési törvény 11.§ (1) és (2) bekezdésében meghatározott bevételek utáni befizetési kötelezettség (5%) összesen (2007. évi beszámoló szöveges indoklása B/1 jelű tábla 6. sor)</t>
  </si>
  <si>
    <t>2007. évi befizetési kötelezettség utáni költségvetési befizetés 2007-ben</t>
  </si>
  <si>
    <t>Nem teljesített befizetési kötelezettség (3-4)</t>
  </si>
  <si>
    <t>A beszámoló 3. űrlap 51. sora 5. oszlopában szereplő összeg= 4. sorban szereplő összeg</t>
  </si>
  <si>
    <t xml:space="preserve"> - a) Támogatásértékű működési kiadások</t>
  </si>
  <si>
    <t xml:space="preserve"> - b) Működési célú előirányzat maradvány átadás</t>
  </si>
  <si>
    <t xml:space="preserve"> - b) ÁHT-n kívüli működési célú pénzeszköz átadás</t>
  </si>
  <si>
    <t xml:space="preserve"> - a) Támogatásértékű felhalmozási kiadások</t>
  </si>
  <si>
    <t xml:space="preserve"> - b) Felhalmozási célú előirányzat maradvány átadás</t>
  </si>
  <si>
    <t xml:space="preserve"> - b) ÁHT-n kívüli felhalmozási célú pénzeszköz átadás</t>
  </si>
  <si>
    <t xml:space="preserve"> - a) Támogatásértékű működési bevételek</t>
  </si>
  <si>
    <t>2. Működési célra átvett pénzeszközök fejezeten kívülről</t>
  </si>
  <si>
    <t xml:space="preserve"> -b) ÁHT-n kívüli működési célú pénzeszköz átvétel</t>
  </si>
  <si>
    <t xml:space="preserve"> - a) Támogatásértékű felhalmozási bevételek</t>
  </si>
  <si>
    <t xml:space="preserve"> -b) ÁHT-n kívüli felhalmozási célú pénzeszköz átvétel</t>
  </si>
  <si>
    <t>A  2008. évi alaptevékenység előirányzat-maradványának elszámolása</t>
  </si>
  <si>
    <t>Műk. c. átadott pénzeszk : támogatásértékű; ei. maradv;        ÁHT-n kívül</t>
  </si>
  <si>
    <t>Felhalm. c. átad. pénzeszk : támogatásértékű; ei. maradv;        ÁHT-n kívül</t>
  </si>
  <si>
    <t xml:space="preserve"> = összkormányzati projektpremizálás (KvVM igazgatás, OMSZ)</t>
  </si>
  <si>
    <t xml:space="preserve"> = TÉR keret (OMSz, OKTV Főfelügyelőség)</t>
  </si>
  <si>
    <t xml:space="preserve"> = 2008. évi eseti kereset-kiegészítés II. ütem (20 ezer Ft/fő)</t>
  </si>
  <si>
    <t>2008. évi kötelezettség-vállalással terhelt előirányzat-maradvány levezetése</t>
  </si>
  <si>
    <t>10/2/30 Kincstári számlavezetési díjak és kamat kifizetések</t>
  </si>
  <si>
    <t>10/2/45 Vízgazdálkodási pályázatok előkészítése és tám.</t>
  </si>
  <si>
    <t>csak a VKKI-nél és a KÖVIZIG-eknél</t>
  </si>
  <si>
    <t>Műk. c. átadott pénzeszk : támogatás-értékű; ei. maradv;        ÁHT-n kívül</t>
  </si>
  <si>
    <t>Felhalm. c. átad. pénzeszk : támogatás-értékű; ei. maradv;        ÁHT-n kívül</t>
  </si>
  <si>
    <t>2008-ban keletkezett előirányzat-maradvány</t>
  </si>
  <si>
    <t>Erdősítés Szénások</t>
  </si>
  <si>
    <t>Szénások kerítés, kapu, átlépők építése</t>
  </si>
  <si>
    <t>Erdőrész.hanszn.jog  Nagykőrös</t>
  </si>
  <si>
    <t>Erdővedelmi kerítés Nagykőrös</t>
  </si>
  <si>
    <t>Sashegy kilát.út ak.ment.kerítés, kapu csere, szakvél.díja</t>
  </si>
  <si>
    <t xml:space="preserve">Sashegy kiállítás </t>
  </si>
  <si>
    <t>Sashegy mosdó átalakítás,hőtárolós kályha beüzemelése</t>
  </si>
  <si>
    <t>Alcsuti műemlék portikusz</t>
  </si>
  <si>
    <t>Farmos gátőrház madárgy.tervez.</t>
  </si>
  <si>
    <t xml:space="preserve">Pilissztiván Bányász u. ház megvásárlása   </t>
  </si>
  <si>
    <t>Földvásárlás Nagykáta</t>
  </si>
  <si>
    <t>Számítógép 4 db</t>
  </si>
  <si>
    <t>Laptop 3 db</t>
  </si>
  <si>
    <t xml:space="preserve">Békamentő alagút élőhelyrekonstrukció </t>
  </si>
  <si>
    <t xml:space="preserve">GPS-hez softver </t>
  </si>
  <si>
    <t>Hőmérséklet szenzor</t>
  </si>
  <si>
    <t xml:space="preserve">Távcső </t>
  </si>
  <si>
    <t>Golyós vadászfegyver</t>
  </si>
  <si>
    <t>Suzuki 1,5 gépkocsi</t>
  </si>
  <si>
    <t>Motorkerékpár</t>
  </si>
  <si>
    <t>Rönkasztal,padok  Sas-hegy</t>
  </si>
  <si>
    <t>Gépkocsihoz tartozékok beszerzés</t>
  </si>
  <si>
    <t>Kihangosító berendezés</t>
  </si>
  <si>
    <t>Stihl PS 350 aljnövényzet tisztító</t>
  </si>
  <si>
    <t>Ócsa madárvárta járda bőv.tervezése</t>
  </si>
  <si>
    <t>Fényképezőgép 2 db</t>
  </si>
  <si>
    <t>Dabasi turj.élőhelyrek.</t>
  </si>
  <si>
    <t>Számítógépek  bővítése</t>
  </si>
  <si>
    <t>Alcsúti műemlék portikusz felújítás</t>
  </si>
  <si>
    <t>Ócsa műemlék pince belső boltív kifalazása</t>
  </si>
  <si>
    <t>Sashegyi tanösvény felújítása</t>
  </si>
  <si>
    <t>Ócsai tájház kerítés felújítása</t>
  </si>
  <si>
    <t>Ócsa Lőrinc u.1.irodaépület nádtető felújítása</t>
  </si>
  <si>
    <t>Nagykáta-Egreskátai Major nyári állások felúj.</t>
  </si>
  <si>
    <t>Körbálázó felújítása</t>
  </si>
  <si>
    <t>Laptop felújítása</t>
  </si>
  <si>
    <t>N em l e g e s</t>
  </si>
  <si>
    <t>N e m l e g e s</t>
  </si>
  <si>
    <t>2008. évi kifizetések 4.fő részére összesen:</t>
  </si>
  <si>
    <t>"Országos Környez. Kárm.Progr.végrehajt." /10/2/39/</t>
  </si>
  <si>
    <t>"Balaton int.terv és nagytav.véd."                /10/2/12/</t>
  </si>
  <si>
    <t>"Természetvédelmi kártalanítás"                  /10/2/35/</t>
  </si>
  <si>
    <t>"Természetvéd.nemzetközi pály.támog."      /10/2/40/</t>
  </si>
  <si>
    <r>
      <t>Költségvetési szerv neve:</t>
    </r>
    <r>
      <rPr>
        <b/>
        <sz val="12"/>
        <rFont val="Times New Roman CE"/>
        <family val="0"/>
      </rPr>
      <t xml:space="preserve"> DUNA-IPOLY NEMZETI PARK IGAZGATÓSÁG</t>
    </r>
  </si>
  <si>
    <t>Mezőgazdasági és Vidékfejl.Minisztérium</t>
  </si>
  <si>
    <t>Szántóföldi növ.term.kieg.nemz.t.</t>
  </si>
  <si>
    <t>Mezőgazdasági és Vidékfejl.Hivatal</t>
  </si>
  <si>
    <t>Agrár-környezetgazdálk.támog.</t>
  </si>
  <si>
    <t>Mezőgazdssági és Vidékfejl.Hivatal</t>
  </si>
  <si>
    <t>Extenzifikációs szarvasm.tart.t..</t>
  </si>
  <si>
    <t>Anyatehéntartás támogatása</t>
  </si>
  <si>
    <t>Szabadtéri Néprajzi Múzeum</t>
  </si>
  <si>
    <t>Ócsai Tájház kézműves fogl.tám.</t>
  </si>
  <si>
    <t>Szociális és Munkaügyi Minisztérium</t>
  </si>
  <si>
    <t>Közmunka program támogatása</t>
  </si>
  <si>
    <t>European Comm.Brucelles</t>
  </si>
  <si>
    <t>Nagykőrösi pusztai tölgy.véd.</t>
  </si>
  <si>
    <t>Bükki Nemzeti Park Igazg.</t>
  </si>
  <si>
    <t>Kerecsen sólyom véd. Life</t>
  </si>
  <si>
    <t>Kiskunsági Nemzeti Park Igazg.</t>
  </si>
  <si>
    <t>Pannon bensz.tartós szegfű v.Life</t>
  </si>
  <si>
    <t>Kőrös-Maros Nemzeti Park Igazg.</t>
  </si>
  <si>
    <t>Kékvércse védelme Life</t>
  </si>
  <si>
    <t>Interreg III/A</t>
  </si>
  <si>
    <t>Ipoly és Duna víz.élőh.term.bem.</t>
  </si>
  <si>
    <t>Duna-menti ökoturiszt.fogf.Sashg</t>
  </si>
  <si>
    <t>Ócsai Tájház kerítés felújítás tám.</t>
  </si>
  <si>
    <t>International Visegrád Fund.</t>
  </si>
  <si>
    <t>Tápió-Hajta tk 10éves évf.tám.</t>
  </si>
  <si>
    <t>Nagykőrösi pusztai tölgy.v.Life</t>
  </si>
  <si>
    <t>Duna-menti ökoturiszt.fogl.Sashg</t>
  </si>
  <si>
    <t xml:space="preserve"> - b) Működési célú előir.maradvány átvétel</t>
  </si>
  <si>
    <t xml:space="preserve"> - b) Felhalm.célú előir.maradvány átvétele</t>
  </si>
  <si>
    <t xml:space="preserve"> - a) Támogatásértékű felhalm.bevételek</t>
  </si>
  <si>
    <t>nem</t>
  </si>
  <si>
    <t>A Program alapján vásárolt(kisajátított) földterület 2007. XII. 31-ig</t>
  </si>
  <si>
    <t>A Program alapján vásárolt(kisajátított) földterület 2008. évben</t>
  </si>
  <si>
    <t>Az igazgatóság kezelésében lévő földterület 2008. XII. 31-én</t>
  </si>
  <si>
    <t>Saját vagyonkezelésben lévő földterület 2008. XII. 31-én</t>
  </si>
  <si>
    <t>Vagyonhasznosításra bérbe adott földterület 2008. XII. 31-én</t>
  </si>
  <si>
    <t>LIFE 06/NAT/HU/000096</t>
  </si>
  <si>
    <t>A kerecsensólyom védelme a Kárpát-medencében</t>
  </si>
  <si>
    <t>LIFE 06/NAT/HU/000104</t>
  </si>
  <si>
    <t>A Pannon nennszülött tartós szegfű védelme</t>
  </si>
  <si>
    <t>LIFE 05/NAT/H/000122</t>
  </si>
  <si>
    <t>A kék vércse védelme a Pannon régióban</t>
  </si>
  <si>
    <t>LIFE 05/NAT/H/000117</t>
  </si>
  <si>
    <t>Pannon gyeptípusok élőhelykezelése Magyarországon</t>
  </si>
  <si>
    <t>LIFE 03/NAT/H/000167</t>
  </si>
  <si>
    <t>Pannon tölgyesek és dolomit gyepek élőhely rekonstrukciója</t>
  </si>
  <si>
    <t>LIFE 06/NAT/H/000098</t>
  </si>
  <si>
    <t>Nagykőrösi pusztai tölgyesek</t>
  </si>
  <si>
    <t>Interreg HUSKUA05/01/252</t>
  </si>
  <si>
    <t>Az Ipoly és a Duna vizes élőhelyeinek bemutatása</t>
  </si>
  <si>
    <t>Interreg HUSKUA/05/02/391</t>
  </si>
  <si>
    <t>Duna-menti ökoturisztikai fogadóhelyek fejlesztése</t>
  </si>
  <si>
    <t>Intézmény megnevezése : Duna-Ipoly Nemzeti Park Igazgatóság</t>
  </si>
  <si>
    <t>Közmunka program  Ócsa</t>
  </si>
  <si>
    <t>nemleges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</si>
</sst>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.0"/>
    <numFmt numFmtId="169" formatCode="0.0"/>
    <numFmt numFmtId="170" formatCode="000000"/>
    <numFmt numFmtId="171" formatCode="s\i"/>
    <numFmt numFmtId="172" formatCode="#,##0.000"/>
    <numFmt numFmtId="173" formatCode="0.000"/>
    <numFmt numFmtId="174" formatCode="\$#,##0\ ;[Red]\(\$#,##0\)"/>
    <numFmt numFmtId="175" formatCode="\$#,##0.00\ ;\(\$#,##0.00\)"/>
    <numFmt numFmtId="176" formatCode="\$#,##0.00\ ;[Red]\(\$#,##0.00\)"/>
    <numFmt numFmtId="177" formatCode="#\ ?/?"/>
    <numFmt numFmtId="178" formatCode="#\ ??/??"/>
    <numFmt numFmtId="179" formatCode="m/d/yy"/>
    <numFmt numFmtId="180" formatCode="d\-mmm\-yy"/>
    <numFmt numFmtId="181" formatCode="d\-mmm"/>
    <numFmt numFmtId="182" formatCode="mmm\-yy"/>
    <numFmt numFmtId="183" formatCode="m/d/yy\ h:mm"/>
    <numFmt numFmtId="184" formatCode="m/d"/>
    <numFmt numFmtId="185" formatCode="0.0%"/>
    <numFmt numFmtId="186" formatCode="#,##0\ &quot;mk&quot;;\-#,##0\ &quot;mk&quot;"/>
    <numFmt numFmtId="187" formatCode="#,##0\ &quot;mk&quot;;[Red]\-#,##0\ &quot;mk&quot;"/>
    <numFmt numFmtId="188" formatCode="#,##0.00\ &quot;mk&quot;;\-#,##0.00\ &quot;mk&quot;"/>
    <numFmt numFmtId="189" formatCode="#,##0.00\ &quot;mk&quot;;[Red]\-#,##0.00\ &quot;mk&quot;"/>
    <numFmt numFmtId="190" formatCode="_-* #,##0\ &quot;mk&quot;_-;\-* #,##0\ &quot;mk&quot;_-;_-* &quot;-&quot;\ &quot;mk&quot;_-;_-@_-"/>
    <numFmt numFmtId="191" formatCode="_-* #,##0\ _m_k_-;\-* #,##0\ _m_k_-;_-* &quot;-&quot;\ _m_k_-;_-@_-"/>
    <numFmt numFmtId="192" formatCode="_-* #,##0.00\ &quot;mk&quot;_-;\-* #,##0.00\ &quot;mk&quot;_-;_-* &quot;-&quot;??\ &quot;mk&quot;_-;_-@_-"/>
    <numFmt numFmtId="193" formatCode="_-* #,##0.00\ _m_k_-;\-* #,##0.00\ _m_k_-;_-* &quot;-&quot;??\ _m_k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0000\-0\-00"/>
    <numFmt numFmtId="203" formatCode="&quot;H-&quot;0000"/>
    <numFmt numFmtId="204" formatCode="#,##0_-\ &quot;Ft&quot;;#,##0\-\ &quot;Ft&quot;"/>
    <numFmt numFmtId="205" formatCode="#,##0_-\ &quot;Ft&quot;;[Red]#,##0\-\ &quot;Ft&quot;"/>
    <numFmt numFmtId="206" formatCode="#,##0.00_-\ &quot;Ft&quot;;#,##0.00\-\ &quot;Ft&quot;"/>
    <numFmt numFmtId="207" formatCode="#,##0.00_-\ &quot;Ft&quot;;[Red]#,##0.00\-\ &quot;Ft&quot;"/>
    <numFmt numFmtId="208" formatCode="_ * #,##0_-\ &quot;Ft&quot;_ ;_ * #,##0\-\ &quot;Ft&quot;_ ;_ * &quot;-&quot;_-\ &quot;Ft&quot;_ ;_ @_ "/>
    <numFmt numFmtId="209" formatCode="_ * #,##0_-\ _F_t_ ;_ * #,##0\-\ _F_t_ ;_ * &quot;-&quot;_-\ _F_t_ ;_ @_ "/>
    <numFmt numFmtId="210" formatCode="_ * #,##0.00_-\ &quot;Ft&quot;_ ;_ * #,##0.00\-\ &quot;Ft&quot;_ ;_ * &quot;-&quot;??_-\ &quot;Ft&quot;_ ;_ @_ "/>
    <numFmt numFmtId="211" formatCode="_ * #,##0.00_-\ _F_t_ ;_ * #,##0.00\-\ _F_t_ ;_ * &quot;-&quot;??_-\ _F_t_ ;_ @_ "/>
    <numFmt numFmtId="212" formatCode="&quot;Ft&quot;#,##0;&quot;Ft&quot;\-#,##0"/>
    <numFmt numFmtId="213" formatCode="&quot;Ft&quot;#,##0;[Red]&quot;Ft&quot;\-#,##0"/>
    <numFmt numFmtId="214" formatCode="&quot;Ft&quot;#,##0.00;&quot;Ft&quot;\-#,##0.00"/>
    <numFmt numFmtId="215" formatCode="&quot;Ft&quot;#,##0.00;[Red]&quot;Ft&quot;\-#,##0.00"/>
    <numFmt numFmtId="216" formatCode="_ &quot;Ft&quot;* #,##0_ ;_ &quot;Ft&quot;* \-#,##0_ ;_ &quot;Ft&quot;* &quot;-&quot;_ ;_ @_ "/>
    <numFmt numFmtId="217" formatCode="_ * #,##0_ ;_ * \-#,##0_ ;_ * &quot;-&quot;_ ;_ @_ "/>
    <numFmt numFmtId="218" formatCode="_ &quot;Ft&quot;* #,##0.00_ ;_ &quot;Ft&quot;* \-#,##0.00_ ;_ &quot;Ft&quot;* &quot;-&quot;??_ ;_ @_ "/>
    <numFmt numFmtId="219" formatCode="_ * #,##0.00_ ;_ * \-#,##0.00_ ;_ * &quot;-&quot;??_ ;_ @_ "/>
    <numFmt numFmtId="220" formatCode="#,##0.0\ ;[Red]\-#,##0.0\ "/>
    <numFmt numFmtId="221" formatCode="#,##0\ ;[Red]\-#,##0\ "/>
    <numFmt numFmtId="222" formatCode="#,##0.0\ _F_t;[Red]\-#,##0.0\ _F_t"/>
    <numFmt numFmtId="223" formatCode="[$-40E]yyyy\.\ mmmm\ d\.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22"/>
      <name val="Times New Roman"/>
      <family val="0"/>
    </font>
    <font>
      <sz val="18"/>
      <color indexed="22"/>
      <name val="Times New Roman"/>
      <family val="0"/>
    </font>
    <font>
      <sz val="8"/>
      <color indexed="22"/>
      <name val="Times New Roman"/>
      <family val="0"/>
    </font>
    <font>
      <u val="single"/>
      <sz val="12"/>
      <color indexed="12"/>
      <name val="Arial CE"/>
      <family val="0"/>
    </font>
    <font>
      <u val="single"/>
      <sz val="12"/>
      <color indexed="20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sz val="8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1"/>
    </font>
    <font>
      <b/>
      <u val="single"/>
      <sz val="12"/>
      <name val="Times New Roman CE"/>
      <family val="0"/>
    </font>
    <font>
      <b/>
      <u val="single"/>
      <sz val="11"/>
      <name val="Times New Roman CE"/>
      <family val="1"/>
    </font>
    <font>
      <sz val="12"/>
      <name val="Arial CE"/>
      <family val="0"/>
    </font>
    <font>
      <b/>
      <u val="single"/>
      <sz val="1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12"/>
      <name val="MS Sans Serif"/>
      <family val="0"/>
    </font>
    <font>
      <sz val="9"/>
      <name val="Times New Roman CE"/>
      <family val="1"/>
    </font>
    <font>
      <sz val="12"/>
      <color indexed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 applyNumberFormat="0" applyFont="0" applyFill="0" applyAlignment="0" applyProtection="0"/>
  </cellStyleXfs>
  <cellXfs count="357">
    <xf numFmtId="0" fontId="0" fillId="0" borderId="0" xfId="0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21" fillId="0" borderId="0" xfId="0" applyFont="1" applyAlignment="1">
      <alignment horizontal="right"/>
    </xf>
    <xf numFmtId="3" fontId="9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justify"/>
    </xf>
    <xf numFmtId="0" fontId="15" fillId="0" borderId="0" xfId="0" applyFont="1" applyAlignment="1">
      <alignment horizontal="left" indent="12"/>
    </xf>
    <xf numFmtId="0" fontId="23" fillId="0" borderId="0" xfId="0" applyFont="1" applyAlignment="1">
      <alignment/>
    </xf>
    <xf numFmtId="0" fontId="9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5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0" fillId="0" borderId="2" xfId="0" applyFont="1" applyBorder="1" applyAlignment="1">
      <alignment horizontal="center" vertical="top" wrapText="1"/>
    </xf>
    <xf numFmtId="0" fontId="20" fillId="1" borderId="2" xfId="0" applyFont="1" applyFill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0" fontId="21" fillId="0" borderId="0" xfId="0" applyFont="1" applyAlignment="1">
      <alignment horizontal="left" indent="15"/>
    </xf>
    <xf numFmtId="3" fontId="15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/>
    </xf>
    <xf numFmtId="0" fontId="20" fillId="0" borderId="2" xfId="0" applyFont="1" applyBorder="1" applyAlignment="1">
      <alignment horizontal="justify" vertical="top" wrapText="1"/>
    </xf>
    <xf numFmtId="3" fontId="18" fillId="0" borderId="2" xfId="0" applyNumberFormat="1" applyFont="1" applyBorder="1" applyAlignment="1">
      <alignment horizontal="center" vertical="top" wrapText="1"/>
    </xf>
    <xf numFmtId="3" fontId="18" fillId="0" borderId="3" xfId="0" applyNumberFormat="1" applyFont="1" applyBorder="1" applyAlignment="1">
      <alignment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justify" vertical="top" wrapText="1"/>
    </xf>
    <xf numFmtId="3" fontId="20" fillId="0" borderId="2" xfId="0" applyNumberFormat="1" applyFont="1" applyBorder="1" applyAlignment="1">
      <alignment horizontal="justify" vertical="top" wrapText="1"/>
    </xf>
    <xf numFmtId="3" fontId="20" fillId="0" borderId="2" xfId="0" applyNumberFormat="1" applyFont="1" applyBorder="1" applyAlignment="1">
      <alignment horizontal="center" vertical="top" wrapText="1"/>
    </xf>
    <xf numFmtId="3" fontId="20" fillId="0" borderId="6" xfId="0" applyNumberFormat="1" applyFont="1" applyBorder="1" applyAlignment="1">
      <alignment horizontal="justify" vertical="top" wrapText="1"/>
    </xf>
    <xf numFmtId="3" fontId="18" fillId="0" borderId="6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3" fontId="12" fillId="0" borderId="0" xfId="0" applyNumberFormat="1" applyFont="1" applyAlignment="1">
      <alignment horizontal="right" wrapText="1"/>
    </xf>
    <xf numFmtId="3" fontId="9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justify" wrapText="1"/>
    </xf>
    <xf numFmtId="3" fontId="18" fillId="2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2" fillId="0" borderId="0" xfId="31">
      <alignment/>
      <protection/>
    </xf>
    <xf numFmtId="0" fontId="12" fillId="0" borderId="9" xfId="31" applyBorder="1">
      <alignment/>
      <protection/>
    </xf>
    <xf numFmtId="0" fontId="12" fillId="0" borderId="10" xfId="31" applyBorder="1" applyAlignment="1">
      <alignment horizontal="center"/>
      <protection/>
    </xf>
    <xf numFmtId="0" fontId="12" fillId="0" borderId="4" xfId="31" applyBorder="1" applyAlignment="1">
      <alignment horizontal="center"/>
      <protection/>
    </xf>
    <xf numFmtId="0" fontId="12" fillId="0" borderId="11" xfId="31" applyBorder="1" applyAlignment="1">
      <alignment horizontal="center"/>
      <protection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right" vertical="top" wrapText="1"/>
    </xf>
    <xf numFmtId="0" fontId="26" fillId="0" borderId="2" xfId="0" applyFont="1" applyBorder="1" applyAlignment="1">
      <alignment horizontal="justify" vertical="top" wrapText="1"/>
    </xf>
    <xf numFmtId="3" fontId="27" fillId="0" borderId="2" xfId="0" applyNumberFormat="1" applyFont="1" applyBorder="1" applyAlignment="1">
      <alignment horizontal="justify" vertical="top" wrapText="1"/>
    </xf>
    <xf numFmtId="49" fontId="27" fillId="0" borderId="2" xfId="0" applyNumberFormat="1" applyFont="1" applyBorder="1" applyAlignment="1">
      <alignment horizontal="justify" vertical="top" wrapText="1"/>
    </xf>
    <xf numFmtId="0" fontId="26" fillId="2" borderId="2" xfId="0" applyFont="1" applyFill="1" applyBorder="1" applyAlignment="1">
      <alignment horizontal="justify" vertical="top" wrapText="1"/>
    </xf>
    <xf numFmtId="49" fontId="26" fillId="2" borderId="2" xfId="0" applyNumberFormat="1" applyFont="1" applyFill="1" applyBorder="1" applyAlignment="1">
      <alignment horizontal="justify" vertical="top" wrapText="1"/>
    </xf>
    <xf numFmtId="0" fontId="12" fillId="0" borderId="12" xfId="31" applyBorder="1" applyAlignment="1">
      <alignment horizontal="center"/>
      <protection/>
    </xf>
    <xf numFmtId="0" fontId="12" fillId="0" borderId="0" xfId="31" applyFont="1" applyAlignment="1">
      <alignment horizontal="right"/>
      <protection/>
    </xf>
    <xf numFmtId="0" fontId="12" fillId="0" borderId="13" xfId="31" applyBorder="1" applyAlignment="1">
      <alignment horizontal="center"/>
      <protection/>
    </xf>
    <xf numFmtId="0" fontId="28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29" fillId="0" borderId="0" xfId="27" applyFont="1" applyAlignment="1">
      <alignment horizontal="left" vertical="top"/>
      <protection/>
    </xf>
    <xf numFmtId="0" fontId="9" fillId="0" borderId="0" xfId="27" applyFont="1">
      <alignment/>
      <protection/>
    </xf>
    <xf numFmtId="0" fontId="12" fillId="0" borderId="0" xfId="27" applyFont="1" applyBorder="1">
      <alignment/>
      <protection/>
    </xf>
    <xf numFmtId="0" fontId="16" fillId="0" borderId="0" xfId="27" applyFont="1" applyBorder="1" applyAlignment="1">
      <alignment horizontal="centerContinuous" vertical="center"/>
      <protection/>
    </xf>
    <xf numFmtId="0" fontId="13" fillId="0" borderId="0" xfId="27" applyFont="1" applyBorder="1" applyAlignment="1">
      <alignment horizontal="left" vertical="center"/>
      <protection/>
    </xf>
    <xf numFmtId="0" fontId="9" fillId="0" borderId="0" xfId="27" applyFont="1" applyBorder="1" applyAlignment="1">
      <alignment horizontal="centerContinuous" vertical="center"/>
      <protection/>
    </xf>
    <xf numFmtId="0" fontId="9" fillId="0" borderId="0" xfId="27" applyFont="1" applyBorder="1">
      <alignment/>
      <protection/>
    </xf>
    <xf numFmtId="0" fontId="9" fillId="0" borderId="0" xfId="27">
      <alignment/>
      <protection/>
    </xf>
    <xf numFmtId="0" fontId="15" fillId="0" borderId="0" xfId="27" applyFont="1" applyAlignment="1">
      <alignment horizontal="left"/>
      <protection/>
    </xf>
    <xf numFmtId="0" fontId="28" fillId="0" borderId="4" xfId="27" applyFont="1" applyBorder="1" applyAlignment="1" applyProtection="1">
      <alignment horizontal="center"/>
      <protection locked="0"/>
    </xf>
    <xf numFmtId="0" fontId="28" fillId="0" borderId="6" xfId="27" applyFont="1" applyBorder="1" applyAlignment="1">
      <alignment horizontal="center"/>
      <protection/>
    </xf>
    <xf numFmtId="0" fontId="12" fillId="0" borderId="2" xfId="32" applyFont="1" applyBorder="1" applyAlignment="1">
      <alignment horizontal="center" vertical="top" wrapText="1"/>
      <protection/>
    </xf>
    <xf numFmtId="0" fontId="28" fillId="0" borderId="10" xfId="27" applyFont="1" applyBorder="1" applyAlignment="1">
      <alignment horizontal="center" vertical="top"/>
      <protection/>
    </xf>
    <xf numFmtId="0" fontId="15" fillId="0" borderId="0" xfId="27" applyFont="1">
      <alignment/>
      <protection/>
    </xf>
    <xf numFmtId="0" fontId="28" fillId="0" borderId="2" xfId="27" applyFont="1" applyBorder="1" applyAlignment="1">
      <alignment horizontal="center" vertical="center"/>
      <protection/>
    </xf>
    <xf numFmtId="0" fontId="28" fillId="0" borderId="3" xfId="27" applyFont="1" applyBorder="1" applyAlignment="1">
      <alignment vertical="center"/>
      <protection/>
    </xf>
    <xf numFmtId="3" fontId="14" fillId="0" borderId="2" xfId="27" applyNumberFormat="1" applyFont="1" applyBorder="1" applyAlignment="1">
      <alignment vertical="center"/>
      <protection/>
    </xf>
    <xf numFmtId="3" fontId="14" fillId="0" borderId="7" xfId="27" applyNumberFormat="1" applyFont="1" applyBorder="1" applyAlignment="1">
      <alignment vertical="center"/>
      <protection/>
    </xf>
    <xf numFmtId="0" fontId="9" fillId="0" borderId="0" xfId="27" applyFont="1" applyAlignment="1">
      <alignment vertical="center"/>
      <protection/>
    </xf>
    <xf numFmtId="0" fontId="12" fillId="0" borderId="14" xfId="27" applyFont="1" applyBorder="1" applyAlignment="1">
      <alignment horizontal="center" vertical="center"/>
      <protection/>
    </xf>
    <xf numFmtId="0" fontId="28" fillId="0" borderId="15" xfId="27" applyFont="1" applyBorder="1" applyAlignment="1">
      <alignment vertical="center"/>
      <protection/>
    </xf>
    <xf numFmtId="3" fontId="14" fillId="0" borderId="16" xfId="27" applyNumberFormat="1" applyFont="1" applyBorder="1" applyAlignment="1">
      <alignment vertical="center"/>
      <protection/>
    </xf>
    <xf numFmtId="0" fontId="14" fillId="0" borderId="10" xfId="27" applyFont="1" applyBorder="1" applyAlignment="1">
      <alignment vertical="center"/>
      <protection/>
    </xf>
    <xf numFmtId="0" fontId="9" fillId="0" borderId="0" xfId="27" applyAlignment="1">
      <alignment vertical="center"/>
      <protection/>
    </xf>
    <xf numFmtId="0" fontId="28" fillId="0" borderId="17" xfId="27" applyFont="1" applyBorder="1" applyAlignment="1">
      <alignment vertical="center"/>
      <protection/>
    </xf>
    <xf numFmtId="3" fontId="14" fillId="0" borderId="18" xfId="27" applyNumberFormat="1" applyFont="1" applyBorder="1" applyAlignment="1">
      <alignment vertical="center"/>
      <protection/>
    </xf>
    <xf numFmtId="0" fontId="28" fillId="0" borderId="19" xfId="27" applyFont="1" applyBorder="1" applyAlignment="1">
      <alignment vertical="center"/>
      <protection/>
    </xf>
    <xf numFmtId="3" fontId="14" fillId="0" borderId="20" xfId="27" applyNumberFormat="1" applyFont="1" applyBorder="1" applyAlignment="1">
      <alignment vertical="center"/>
      <protection/>
    </xf>
    <xf numFmtId="3" fontId="14" fillId="0" borderId="21" xfId="27" applyNumberFormat="1" applyFont="1" applyBorder="1" applyAlignment="1">
      <alignment vertical="center"/>
      <protection/>
    </xf>
    <xf numFmtId="0" fontId="28" fillId="0" borderId="4" xfId="27" applyFont="1" applyBorder="1" applyAlignment="1">
      <alignment horizontal="center" vertical="center"/>
      <protection/>
    </xf>
    <xf numFmtId="0" fontId="28" fillId="0" borderId="6" xfId="27" applyFont="1" applyBorder="1" applyAlignment="1">
      <alignment vertical="center"/>
      <protection/>
    </xf>
    <xf numFmtId="0" fontId="28" fillId="0" borderId="6" xfId="27" applyFont="1" applyBorder="1" applyAlignment="1">
      <alignment vertical="center" wrapText="1"/>
      <protection/>
    </xf>
    <xf numFmtId="0" fontId="28" fillId="0" borderId="14" xfId="27" applyFont="1" applyBorder="1" applyAlignment="1">
      <alignment horizontal="center" vertical="center"/>
      <protection/>
    </xf>
    <xf numFmtId="0" fontId="28" fillId="0" borderId="22" xfId="27" applyFont="1" applyBorder="1" applyAlignment="1">
      <alignment vertical="center" wrapText="1"/>
      <protection/>
    </xf>
    <xf numFmtId="3" fontId="14" fillId="0" borderId="23" xfId="27" applyNumberFormat="1" applyFont="1" applyBorder="1" applyAlignment="1">
      <alignment vertical="center"/>
      <protection/>
    </xf>
    <xf numFmtId="0" fontId="12" fillId="0" borderId="24" xfId="27" applyFont="1" applyBorder="1" applyAlignment="1">
      <alignment vertical="center"/>
      <protection/>
    </xf>
    <xf numFmtId="0" fontId="12" fillId="0" borderId="17" xfId="27" applyFont="1" applyBorder="1" applyAlignment="1">
      <alignment vertical="center"/>
      <protection/>
    </xf>
    <xf numFmtId="3" fontId="14" fillId="0" borderId="14" xfId="27" applyNumberFormat="1" applyFont="1" applyBorder="1" applyAlignment="1">
      <alignment vertical="center"/>
      <protection/>
    </xf>
    <xf numFmtId="0" fontId="12" fillId="0" borderId="5" xfId="27" applyFont="1" applyBorder="1" applyAlignment="1">
      <alignment horizontal="center" vertical="center"/>
      <protection/>
    </xf>
    <xf numFmtId="0" fontId="12" fillId="0" borderId="25" xfId="27" applyFont="1" applyBorder="1" applyAlignment="1">
      <alignment vertical="center"/>
      <protection/>
    </xf>
    <xf numFmtId="3" fontId="14" fillId="0" borderId="5" xfId="27" applyNumberFormat="1" applyFont="1" applyBorder="1" applyAlignment="1">
      <alignment vertical="center"/>
      <protection/>
    </xf>
    <xf numFmtId="0" fontId="12" fillId="0" borderId="22" xfId="27" applyFont="1" applyBorder="1" applyAlignment="1">
      <alignment vertical="center"/>
      <protection/>
    </xf>
    <xf numFmtId="0" fontId="9" fillId="0" borderId="0" xfId="27" applyFont="1" applyBorder="1" applyAlignment="1">
      <alignment vertical="center"/>
      <protection/>
    </xf>
    <xf numFmtId="0" fontId="12" fillId="0" borderId="5" xfId="27" applyFont="1" applyBorder="1" applyAlignment="1">
      <alignment horizontal="center" vertical="center"/>
      <protection/>
    </xf>
    <xf numFmtId="0" fontId="12" fillId="0" borderId="25" xfId="27" applyFont="1" applyBorder="1" applyAlignment="1">
      <alignment vertical="center"/>
      <protection/>
    </xf>
    <xf numFmtId="0" fontId="12" fillId="0" borderId="5" xfId="27" applyFont="1" applyBorder="1" applyAlignment="1">
      <alignment vertical="center"/>
      <protection/>
    </xf>
    <xf numFmtId="0" fontId="33" fillId="0" borderId="0" xfId="27" applyFont="1" applyBorder="1" applyAlignment="1">
      <alignment horizontal="center"/>
      <protection/>
    </xf>
    <xf numFmtId="0" fontId="12" fillId="0" borderId="25" xfId="32" applyFont="1" applyBorder="1" applyAlignment="1">
      <alignment horizontal="center"/>
      <protection/>
    </xf>
    <xf numFmtId="0" fontId="15" fillId="0" borderId="2" xfId="27" applyFont="1" applyBorder="1" applyAlignment="1">
      <alignment horizontal="left" vertical="center"/>
      <protection/>
    </xf>
    <xf numFmtId="0" fontId="33" fillId="0" borderId="18" xfId="28" applyFont="1" applyBorder="1" applyAlignment="1">
      <alignment vertical="center"/>
      <protection/>
    </xf>
    <xf numFmtId="3" fontId="33" fillId="0" borderId="26" xfId="27" applyNumberFormat="1" applyFont="1" applyBorder="1">
      <alignment/>
      <protection/>
    </xf>
    <xf numFmtId="14" fontId="12" fillId="0" borderId="18" xfId="26" applyNumberFormat="1" applyFont="1" applyBorder="1" applyAlignment="1">
      <alignment vertical="center" wrapText="1"/>
      <protection/>
    </xf>
    <xf numFmtId="3" fontId="33" fillId="0" borderId="18" xfId="27" applyNumberFormat="1" applyFont="1" applyBorder="1">
      <alignment/>
      <protection/>
    </xf>
    <xf numFmtId="0" fontId="12" fillId="0" borderId="18" xfId="28" applyFont="1" applyBorder="1" applyAlignment="1">
      <alignment vertical="center"/>
      <protection/>
    </xf>
    <xf numFmtId="0" fontId="12" fillId="0" borderId="18" xfId="26" applyFont="1" applyBorder="1" applyAlignment="1">
      <alignment vertical="center" wrapText="1"/>
      <protection/>
    </xf>
    <xf numFmtId="1" fontId="33" fillId="0" borderId="18" xfId="26" applyNumberFormat="1" applyFont="1" applyBorder="1" applyAlignment="1">
      <alignment horizontal="left" vertical="center" wrapText="1"/>
      <protection/>
    </xf>
    <xf numFmtId="3" fontId="33" fillId="0" borderId="26" xfId="27" applyNumberFormat="1" applyFont="1" applyBorder="1" applyAlignment="1">
      <alignment vertical="center"/>
      <protection/>
    </xf>
    <xf numFmtId="0" fontId="12" fillId="0" borderId="18" xfId="29" applyFont="1" applyBorder="1" applyAlignment="1">
      <alignment vertical="center" wrapText="1"/>
      <protection/>
    </xf>
    <xf numFmtId="0" fontId="14" fillId="0" borderId="20" xfId="28" applyFont="1" applyBorder="1" applyAlignment="1">
      <alignment horizontal="left" vertical="center"/>
      <protection/>
    </xf>
    <xf numFmtId="0" fontId="12" fillId="0" borderId="27" xfId="28" applyFont="1" applyBorder="1" applyAlignment="1">
      <alignment vertical="center"/>
      <protection/>
    </xf>
    <xf numFmtId="3" fontId="33" fillId="0" borderId="28" xfId="27" applyNumberFormat="1" applyFont="1" applyBorder="1">
      <alignment/>
      <protection/>
    </xf>
    <xf numFmtId="0" fontId="14" fillId="0" borderId="0" xfId="28" applyFont="1" applyBorder="1">
      <alignment/>
      <protection/>
    </xf>
    <xf numFmtId="0" fontId="9" fillId="0" borderId="0" xfId="27" applyBorder="1">
      <alignment/>
      <protection/>
    </xf>
    <xf numFmtId="0" fontId="12" fillId="0" borderId="0" xfId="32" applyFont="1" applyBorder="1" applyAlignment="1">
      <alignment horizontal="center"/>
      <protection/>
    </xf>
    <xf numFmtId="0" fontId="28" fillId="0" borderId="2" xfId="32" applyFont="1" applyBorder="1" applyAlignment="1">
      <alignment horizontal="center" vertical="top" wrapText="1"/>
      <protection/>
    </xf>
    <xf numFmtId="0" fontId="33" fillId="0" borderId="18" xfId="27" applyFont="1" applyBorder="1" applyAlignment="1">
      <alignment vertical="center"/>
      <protection/>
    </xf>
    <xf numFmtId="3" fontId="33" fillId="0" borderId="29" xfId="27" applyNumberFormat="1" applyFont="1" applyBorder="1">
      <alignment/>
      <protection/>
    </xf>
    <xf numFmtId="0" fontId="14" fillId="0" borderId="23" xfId="28" applyFont="1" applyBorder="1" applyAlignment="1">
      <alignment vertical="center" wrapText="1"/>
      <protection/>
    </xf>
    <xf numFmtId="0" fontId="12" fillId="0" borderId="23" xfId="28" applyFont="1" applyBorder="1" applyAlignment="1">
      <alignment horizontal="center" vertical="center"/>
      <protection/>
    </xf>
    <xf numFmtId="0" fontId="14" fillId="0" borderId="18" xfId="28" applyFont="1" applyBorder="1" applyAlignment="1">
      <alignment vertical="center"/>
      <protection/>
    </xf>
    <xf numFmtId="0" fontId="14" fillId="0" borderId="18" xfId="27" applyFont="1" applyBorder="1" applyAlignment="1" quotePrefix="1">
      <alignment vertical="center"/>
      <protection/>
    </xf>
    <xf numFmtId="0" fontId="33" fillId="0" borderId="5" xfId="28" applyFont="1" applyBorder="1" applyAlignment="1">
      <alignment vertical="center" wrapText="1"/>
      <protection/>
    </xf>
    <xf numFmtId="3" fontId="33" fillId="0" borderId="30" xfId="27" applyNumberFormat="1" applyFont="1" applyBorder="1" applyAlignment="1">
      <alignment vertical="center"/>
      <protection/>
    </xf>
    <xf numFmtId="0" fontId="14" fillId="0" borderId="0" xfId="28" applyFont="1" applyBorder="1" applyAlignment="1">
      <alignment vertical="center"/>
      <protection/>
    </xf>
    <xf numFmtId="0" fontId="12" fillId="0" borderId="0" xfId="27" applyFont="1" applyAlignment="1">
      <alignment vertical="center"/>
      <protection/>
    </xf>
    <xf numFmtId="0" fontId="28" fillId="0" borderId="0" xfId="25" applyFont="1">
      <alignment/>
      <protection/>
    </xf>
    <xf numFmtId="0" fontId="12" fillId="0" borderId="0" xfId="25" applyFont="1">
      <alignment/>
      <protection/>
    </xf>
    <xf numFmtId="0" fontId="9" fillId="0" borderId="0" xfId="25">
      <alignment/>
      <protection/>
    </xf>
    <xf numFmtId="0" fontId="12" fillId="0" borderId="0" xfId="25" applyFont="1">
      <alignment/>
      <protection/>
    </xf>
    <xf numFmtId="0" fontId="15" fillId="0" borderId="0" xfId="25" applyFont="1" applyAlignment="1">
      <alignment horizontal="left" vertical="center"/>
      <protection/>
    </xf>
    <xf numFmtId="0" fontId="35" fillId="0" borderId="0" xfId="25" applyFont="1" applyAlignment="1">
      <alignment horizontal="left" vertical="center"/>
      <protection/>
    </xf>
    <xf numFmtId="0" fontId="34" fillId="0" borderId="0" xfId="25" applyFont="1" applyAlignment="1">
      <alignment horizontal="right"/>
      <protection/>
    </xf>
    <xf numFmtId="0" fontId="15" fillId="0" borderId="4" xfId="25" applyFont="1" applyBorder="1" applyAlignment="1">
      <alignment horizontal="center" vertical="center" wrapText="1"/>
      <protection/>
    </xf>
    <xf numFmtId="0" fontId="14" fillId="0" borderId="2" xfId="25" applyFont="1" applyBorder="1" applyAlignment="1">
      <alignment horizontal="center" vertical="top" wrapText="1"/>
      <protection/>
    </xf>
    <xf numFmtId="0" fontId="9" fillId="0" borderId="0" xfId="25" applyAlignment="1">
      <alignment horizontal="center" vertical="top" wrapText="1"/>
      <protection/>
    </xf>
    <xf numFmtId="0" fontId="15" fillId="0" borderId="4" xfId="25" applyFont="1" applyBorder="1" applyAlignment="1">
      <alignment horizontal="left" vertical="center" wrapText="1"/>
      <protection/>
    </xf>
    <xf numFmtId="3" fontId="14" fillId="0" borderId="2" xfId="25" applyNumberFormat="1" applyFont="1" applyBorder="1" applyAlignment="1">
      <alignment horizontal="right" vertical="top" wrapText="1"/>
      <protection/>
    </xf>
    <xf numFmtId="0" fontId="14" fillId="0" borderId="2" xfId="25" applyFont="1" applyBorder="1" applyAlignment="1">
      <alignment horizontal="left" vertical="center"/>
      <protection/>
    </xf>
    <xf numFmtId="3" fontId="15" fillId="0" borderId="2" xfId="25" applyNumberFormat="1" applyFont="1" applyBorder="1" applyAlignment="1">
      <alignment horizontal="right" vertical="center" wrapText="1"/>
      <protection/>
    </xf>
    <xf numFmtId="3" fontId="15" fillId="0" borderId="2" xfId="25" applyNumberFormat="1" applyFont="1" applyBorder="1" applyAlignment="1">
      <alignment horizontal="right" vertical="top" wrapText="1"/>
      <protection/>
    </xf>
    <xf numFmtId="0" fontId="14" fillId="0" borderId="2" xfId="25" applyFont="1" applyBorder="1" applyAlignment="1">
      <alignment vertical="center"/>
      <protection/>
    </xf>
    <xf numFmtId="3" fontId="13" fillId="0" borderId="2" xfId="25" applyNumberFormat="1" applyFont="1" applyBorder="1" applyAlignment="1">
      <alignment horizontal="right" vertical="center"/>
      <protection/>
    </xf>
    <xf numFmtId="0" fontId="9" fillId="0" borderId="4" xfId="25" applyFont="1" applyBorder="1" applyAlignment="1">
      <alignment horizontal="left" vertical="center" wrapText="1"/>
      <protection/>
    </xf>
    <xf numFmtId="0" fontId="14" fillId="0" borderId="2" xfId="25" applyFont="1" applyBorder="1" applyAlignment="1">
      <alignment vertical="top" wrapText="1"/>
      <protection/>
    </xf>
    <xf numFmtId="0" fontId="36" fillId="0" borderId="2" xfId="25" applyFont="1" applyBorder="1" applyAlignment="1">
      <alignment vertical="center"/>
      <protection/>
    </xf>
    <xf numFmtId="0" fontId="15" fillId="0" borderId="2" xfId="25" applyFont="1" applyBorder="1" applyAlignment="1">
      <alignment horizontal="left" vertical="center"/>
      <protection/>
    </xf>
    <xf numFmtId="0" fontId="37" fillId="0" borderId="2" xfId="25" applyFont="1" applyBorder="1" applyAlignment="1">
      <alignment vertical="top" wrapText="1"/>
      <protection/>
    </xf>
    <xf numFmtId="0" fontId="15" fillId="0" borderId="2" xfId="25" applyFont="1" applyBorder="1" applyAlignment="1">
      <alignment vertical="center"/>
      <protection/>
    </xf>
    <xf numFmtId="0" fontId="12" fillId="0" borderId="5" xfId="32" applyFont="1" applyBorder="1" applyAlignment="1">
      <alignment horizontal="center" vertical="top" wrapText="1"/>
      <protection/>
    </xf>
    <xf numFmtId="0" fontId="28" fillId="0" borderId="5" xfId="32" applyFont="1" applyBorder="1" applyAlignment="1">
      <alignment horizontal="center" vertical="top" wrapText="1"/>
      <protection/>
    </xf>
    <xf numFmtId="0" fontId="16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34" fillId="0" borderId="25" xfId="27" applyFont="1" applyBorder="1" applyAlignment="1">
      <alignment horizontal="right"/>
      <protection/>
    </xf>
    <xf numFmtId="3" fontId="15" fillId="0" borderId="2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30" fillId="0" borderId="0" xfId="27" applyFont="1" applyAlignment="1">
      <alignment horizontal="left" vertical="top"/>
      <protection/>
    </xf>
    <xf numFmtId="0" fontId="28" fillId="0" borderId="0" xfId="27" applyFont="1" applyAlignment="1">
      <alignment horizontal="left"/>
      <protection/>
    </xf>
    <xf numFmtId="0" fontId="41" fillId="0" borderId="2" xfId="32" applyFont="1" applyBorder="1" applyAlignment="1">
      <alignment horizontal="center" vertical="top" wrapText="1"/>
      <protection/>
    </xf>
    <xf numFmtId="0" fontId="12" fillId="0" borderId="0" xfId="27" applyFont="1" applyBorder="1" applyAlignment="1">
      <alignment vertical="center"/>
      <protection/>
    </xf>
    <xf numFmtId="0" fontId="32" fillId="0" borderId="0" xfId="27" applyFont="1">
      <alignment/>
      <protection/>
    </xf>
    <xf numFmtId="0" fontId="14" fillId="0" borderId="0" xfId="27" applyFont="1">
      <alignment/>
      <protection/>
    </xf>
    <xf numFmtId="0" fontId="28" fillId="0" borderId="25" xfId="27" applyFont="1" applyBorder="1" applyAlignment="1">
      <alignment horizontal="center"/>
      <protection/>
    </xf>
    <xf numFmtId="0" fontId="12" fillId="0" borderId="0" xfId="28" applyFont="1" applyBorder="1" applyAlignment="1">
      <alignment vertical="center"/>
      <protection/>
    </xf>
    <xf numFmtId="3" fontId="33" fillId="0" borderId="0" xfId="27" applyNumberFormat="1" applyFont="1" applyBorder="1">
      <alignment/>
      <protection/>
    </xf>
    <xf numFmtId="0" fontId="32" fillId="0" borderId="0" xfId="27" applyFont="1" applyBorder="1">
      <alignment/>
      <protection/>
    </xf>
    <xf numFmtId="0" fontId="14" fillId="0" borderId="0" xfId="27" applyFont="1" applyBorder="1">
      <alignment/>
      <protection/>
    </xf>
    <xf numFmtId="0" fontId="34" fillId="0" borderId="0" xfId="27" applyFont="1" applyBorder="1" applyAlignment="1">
      <alignment horizontal="right"/>
      <protection/>
    </xf>
    <xf numFmtId="0" fontId="18" fillId="0" borderId="2" xfId="0" applyFont="1" applyBorder="1" applyAlignment="1">
      <alignment horizontal="righ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40" fillId="0" borderId="0" xfId="0" applyFont="1" applyAlignment="1">
      <alignment/>
    </xf>
    <xf numFmtId="3" fontId="9" fillId="0" borderId="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42" fillId="0" borderId="2" xfId="0" applyFont="1" applyBorder="1" applyAlignment="1">
      <alignment horizontal="justify" vertical="top" wrapText="1"/>
    </xf>
    <xf numFmtId="0" fontId="12" fillId="0" borderId="31" xfId="31" applyFont="1" applyBorder="1" applyAlignment="1">
      <alignment horizontal="left"/>
      <protection/>
    </xf>
    <xf numFmtId="0" fontId="12" fillId="0" borderId="32" xfId="31" applyBorder="1" applyAlignment="1">
      <alignment horizontal="center"/>
      <protection/>
    </xf>
    <xf numFmtId="0" fontId="12" fillId="0" borderId="33" xfId="31" applyFont="1" applyBorder="1" applyAlignment="1">
      <alignment horizontal="left"/>
      <protection/>
    </xf>
    <xf numFmtId="0" fontId="12" fillId="0" borderId="34" xfId="31" applyBorder="1" applyAlignment="1">
      <alignment horizontal="center"/>
      <protection/>
    </xf>
    <xf numFmtId="0" fontId="12" fillId="0" borderId="12" xfId="31" applyFont="1" applyBorder="1" applyAlignment="1">
      <alignment horizontal="left"/>
      <protection/>
    </xf>
    <xf numFmtId="0" fontId="12" fillId="0" borderId="35" xfId="31" applyBorder="1" applyAlignment="1">
      <alignment horizontal="center"/>
      <protection/>
    </xf>
    <xf numFmtId="0" fontId="12" fillId="0" borderId="32" xfId="31" applyFont="1" applyBorder="1" applyAlignment="1">
      <alignment horizontal="left"/>
      <protection/>
    </xf>
    <xf numFmtId="3" fontId="9" fillId="0" borderId="0" xfId="27" applyNumberFormat="1">
      <alignment/>
      <protection/>
    </xf>
    <xf numFmtId="49" fontId="20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1" borderId="2" xfId="0" applyNumberFormat="1" applyFont="1" applyFill="1" applyBorder="1" applyAlignment="1">
      <alignment horizontal="center" wrapText="1"/>
    </xf>
    <xf numFmtId="0" fontId="9" fillId="1" borderId="2" xfId="0" applyFont="1" applyFill="1" applyBorder="1" applyAlignment="1">
      <alignment horizontal="center" wrapText="1"/>
    </xf>
    <xf numFmtId="0" fontId="9" fillId="1" borderId="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left" vertical="top" wrapText="1"/>
    </xf>
    <xf numFmtId="0" fontId="40" fillId="0" borderId="7" xfId="0" applyFont="1" applyBorder="1" applyAlignment="1">
      <alignment horizontal="left" vertical="top" wrapText="1"/>
    </xf>
    <xf numFmtId="3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8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top" wrapText="1"/>
    </xf>
    <xf numFmtId="3" fontId="20" fillId="0" borderId="25" xfId="0" applyNumberFormat="1" applyFont="1" applyBorder="1" applyAlignment="1">
      <alignment horizontal="left"/>
    </xf>
    <xf numFmtId="0" fontId="26" fillId="0" borderId="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3" fontId="12" fillId="0" borderId="38" xfId="31" applyNumberFormat="1" applyBorder="1" applyAlignment="1">
      <alignment horizontal="right" vertical="center"/>
      <protection/>
    </xf>
    <xf numFmtId="3" fontId="12" fillId="0" borderId="39" xfId="31" applyNumberFormat="1" applyBorder="1" applyAlignment="1">
      <alignment horizontal="right" vertical="center"/>
      <protection/>
    </xf>
    <xf numFmtId="3" fontId="12" fillId="0" borderId="40" xfId="31" applyNumberFormat="1" applyBorder="1" applyAlignment="1">
      <alignment horizontal="right" vertical="center"/>
      <protection/>
    </xf>
    <xf numFmtId="3" fontId="12" fillId="0" borderId="41" xfId="31" applyNumberFormat="1" applyBorder="1" applyAlignment="1">
      <alignment horizontal="right" vertical="center"/>
      <protection/>
    </xf>
    <xf numFmtId="3" fontId="12" fillId="0" borderId="42" xfId="31" applyNumberFormat="1" applyBorder="1" applyAlignment="1">
      <alignment horizontal="right" vertical="center"/>
      <protection/>
    </xf>
    <xf numFmtId="3" fontId="12" fillId="0" borderId="43" xfId="31" applyNumberFormat="1" applyBorder="1" applyAlignment="1">
      <alignment horizontal="right" vertical="center"/>
      <protection/>
    </xf>
    <xf numFmtId="3" fontId="12" fillId="0" borderId="44" xfId="31" applyNumberFormat="1" applyBorder="1" applyAlignment="1">
      <alignment horizontal="right" vertical="center"/>
      <protection/>
    </xf>
    <xf numFmtId="3" fontId="12" fillId="0" borderId="45" xfId="31" applyNumberFormat="1" applyBorder="1" applyAlignment="1">
      <alignment horizontal="right" vertical="center"/>
      <protection/>
    </xf>
    <xf numFmtId="3" fontId="43" fillId="0" borderId="44" xfId="0" applyNumberFormat="1" applyFont="1" applyFill="1" applyBorder="1" applyAlignment="1">
      <alignment horizontal="center" vertical="center" wrapText="1"/>
    </xf>
    <xf numFmtId="3" fontId="43" fillId="0" borderId="45" xfId="0" applyNumberFormat="1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 wrapText="1"/>
    </xf>
    <xf numFmtId="3" fontId="43" fillId="0" borderId="39" xfId="0" applyNumberFormat="1" applyFont="1" applyFill="1" applyBorder="1" applyAlignment="1">
      <alignment horizontal="center" vertical="center" wrapText="1"/>
    </xf>
    <xf numFmtId="0" fontId="16" fillId="0" borderId="0" xfId="31" applyFont="1" applyAlignment="1">
      <alignment horizontal="center"/>
      <protection/>
    </xf>
    <xf numFmtId="0" fontId="12" fillId="0" borderId="46" xfId="31" applyFont="1" applyBorder="1" applyAlignment="1">
      <alignment horizontal="center"/>
      <protection/>
    </xf>
    <xf numFmtId="0" fontId="12" fillId="0" borderId="46" xfId="31" applyBorder="1" applyAlignment="1">
      <alignment horizontal="center"/>
      <protection/>
    </xf>
    <xf numFmtId="0" fontId="12" fillId="0" borderId="47" xfId="31" applyBorder="1" applyAlignment="1">
      <alignment horizontal="center"/>
      <protection/>
    </xf>
    <xf numFmtId="0" fontId="12" fillId="0" borderId="48" xfId="31" applyFont="1" applyBorder="1" applyAlignment="1">
      <alignment horizontal="center" wrapText="1"/>
      <protection/>
    </xf>
    <xf numFmtId="0" fontId="12" fillId="0" borderId="35" xfId="31" applyBorder="1" applyAlignment="1">
      <alignment horizontal="center" wrapText="1"/>
      <protection/>
    </xf>
    <xf numFmtId="0" fontId="12" fillId="0" borderId="34" xfId="31" applyBorder="1" applyAlignment="1">
      <alignment horizontal="center" wrapText="1"/>
      <protection/>
    </xf>
    <xf numFmtId="3" fontId="12" fillId="0" borderId="21" xfId="31" applyNumberFormat="1" applyBorder="1" applyAlignment="1">
      <alignment horizontal="right" vertical="center"/>
      <protection/>
    </xf>
    <xf numFmtId="3" fontId="12" fillId="0" borderId="49" xfId="31" applyNumberFormat="1" applyBorder="1" applyAlignment="1">
      <alignment horizontal="right" vertical="center"/>
      <protection/>
    </xf>
    <xf numFmtId="3" fontId="12" fillId="0" borderId="42" xfId="31" applyNumberFormat="1" applyFont="1" applyBorder="1" applyAlignment="1">
      <alignment horizontal="right" vertical="center"/>
      <protection/>
    </xf>
    <xf numFmtId="0" fontId="12" fillId="0" borderId="44" xfId="31" applyFont="1" applyBorder="1" applyAlignment="1">
      <alignment horizontal="center" vertical="center" wrapText="1"/>
      <protection/>
    </xf>
    <xf numFmtId="0" fontId="12" fillId="0" borderId="50" xfId="31" applyBorder="1" applyAlignment="1">
      <alignment horizontal="center" vertical="center" wrapText="1"/>
      <protection/>
    </xf>
    <xf numFmtId="0" fontId="12" fillId="0" borderId="45" xfId="31" applyBorder="1" applyAlignment="1">
      <alignment horizontal="center" vertical="center" wrapText="1"/>
      <protection/>
    </xf>
    <xf numFmtId="0" fontId="12" fillId="0" borderId="40" xfId="31" applyBorder="1" applyAlignment="1">
      <alignment horizontal="center" vertical="center" wrapText="1"/>
      <protection/>
    </xf>
    <xf numFmtId="0" fontId="12" fillId="0" borderId="49" xfId="31" applyBorder="1" applyAlignment="1">
      <alignment horizontal="center" vertical="center" wrapText="1"/>
      <protection/>
    </xf>
    <xf numFmtId="0" fontId="12" fillId="0" borderId="41" xfId="31" applyBorder="1" applyAlignment="1">
      <alignment horizontal="center" vertical="center" wrapText="1"/>
      <protection/>
    </xf>
    <xf numFmtId="0" fontId="12" fillId="0" borderId="31" xfId="31" applyFont="1" applyBorder="1" applyAlignment="1">
      <alignment horizontal="center"/>
      <protection/>
    </xf>
    <xf numFmtId="0" fontId="12" fillId="0" borderId="36" xfId="31" applyFont="1" applyBorder="1" applyAlignment="1">
      <alignment horizontal="center" wrapText="1"/>
      <protection/>
    </xf>
    <xf numFmtId="0" fontId="12" fillId="0" borderId="6" xfId="31" applyFont="1" applyBorder="1" applyAlignment="1">
      <alignment horizontal="center" wrapText="1"/>
      <protection/>
    </xf>
    <xf numFmtId="0" fontId="12" fillId="0" borderId="51" xfId="31" applyFont="1" applyBorder="1" applyAlignment="1">
      <alignment horizontal="center" wrapText="1"/>
      <protection/>
    </xf>
    <xf numFmtId="0" fontId="12" fillId="0" borderId="37" xfId="31" applyFont="1" applyBorder="1" applyAlignment="1">
      <alignment horizontal="center" wrapText="1"/>
      <protection/>
    </xf>
    <xf numFmtId="0" fontId="12" fillId="0" borderId="25" xfId="31" applyFont="1" applyBorder="1" applyAlignment="1">
      <alignment horizontal="center" wrapText="1"/>
      <protection/>
    </xf>
    <xf numFmtId="0" fontId="12" fillId="0" borderId="52" xfId="31" applyFont="1" applyBorder="1" applyAlignment="1">
      <alignment horizontal="center" wrapText="1"/>
      <protection/>
    </xf>
    <xf numFmtId="0" fontId="12" fillId="0" borderId="53" xfId="31" applyFont="1" applyBorder="1" applyAlignment="1">
      <alignment horizontal="center" vertical="center" wrapText="1"/>
      <protection/>
    </xf>
    <xf numFmtId="0" fontId="12" fillId="0" borderId="6" xfId="31" applyFont="1" applyBorder="1" applyAlignment="1">
      <alignment horizontal="center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54" xfId="31" applyFont="1" applyBorder="1" applyAlignment="1">
      <alignment horizontal="center" vertical="center" wrapText="1"/>
      <protection/>
    </xf>
    <xf numFmtId="0" fontId="12" fillId="0" borderId="25" xfId="31" applyFont="1" applyBorder="1" applyAlignment="1">
      <alignment horizontal="center" vertical="center" wrapText="1"/>
      <protection/>
    </xf>
    <xf numFmtId="0" fontId="12" fillId="0" borderId="30" xfId="31" applyFont="1" applyBorder="1" applyAlignment="1">
      <alignment horizontal="center" vertical="center" wrapText="1"/>
      <protection/>
    </xf>
    <xf numFmtId="0" fontId="12" fillId="0" borderId="35" xfId="31" applyFont="1" applyBorder="1" applyAlignment="1">
      <alignment horizontal="center" wrapText="1"/>
      <protection/>
    </xf>
    <xf numFmtId="0" fontId="12" fillId="0" borderId="53" xfId="31" applyFont="1" applyBorder="1" applyAlignment="1">
      <alignment horizontal="center" vertical="center"/>
      <protection/>
    </xf>
    <xf numFmtId="0" fontId="12" fillId="0" borderId="6" xfId="31" applyBorder="1" applyAlignment="1">
      <alignment horizontal="center" vertical="center"/>
      <protection/>
    </xf>
    <xf numFmtId="0" fontId="12" fillId="0" borderId="10" xfId="31" applyBorder="1" applyAlignment="1">
      <alignment horizontal="center" vertical="center"/>
      <protection/>
    </xf>
    <xf numFmtId="0" fontId="12" fillId="0" borderId="54" xfId="31" applyBorder="1" applyAlignment="1">
      <alignment horizontal="center" vertical="center"/>
      <protection/>
    </xf>
    <xf numFmtId="0" fontId="12" fillId="0" borderId="25" xfId="31" applyBorder="1" applyAlignment="1">
      <alignment horizontal="center" vertical="center"/>
      <protection/>
    </xf>
    <xf numFmtId="0" fontId="12" fillId="0" borderId="30" xfId="31" applyBorder="1" applyAlignment="1">
      <alignment horizontal="center" vertical="center"/>
      <protection/>
    </xf>
    <xf numFmtId="0" fontId="12" fillId="0" borderId="36" xfId="31" applyFont="1" applyBorder="1" applyAlignment="1">
      <alignment horizontal="center" vertical="center"/>
      <protection/>
    </xf>
    <xf numFmtId="0" fontId="12" fillId="0" borderId="51" xfId="31" applyBorder="1" applyAlignment="1">
      <alignment horizontal="center" vertical="center"/>
      <protection/>
    </xf>
    <xf numFmtId="0" fontId="12" fillId="0" borderId="37" xfId="31" applyBorder="1" applyAlignment="1">
      <alignment horizontal="center" vertical="center"/>
      <protection/>
    </xf>
    <xf numFmtId="0" fontId="12" fillId="0" borderId="52" xfId="31" applyBorder="1" applyAlignment="1">
      <alignment horizontal="center" vertical="center"/>
      <protection/>
    </xf>
  </cellXfs>
  <cellStyles count="23">
    <cellStyle name="Normal" xfId="0"/>
    <cellStyle name="Comma0" xfId="15"/>
    <cellStyle name="Currency0" xfId="16"/>
    <cellStyle name="Date" xfId="17"/>
    <cellStyle name="Comma" xfId="18"/>
    <cellStyle name="Comma [0]" xfId="19"/>
    <cellStyle name="Fixed" xfId="20"/>
    <cellStyle name="Heading 1" xfId="21"/>
    <cellStyle name="Heading 2" xfId="22"/>
    <cellStyle name="Hyperlink" xfId="23"/>
    <cellStyle name="Followed Hyperlink" xfId="24"/>
    <cellStyle name="Normál_Ei maradv 2002 PM-int" xfId="25"/>
    <cellStyle name="Normál_Ei maradv 2004" xfId="26"/>
    <cellStyle name="Normál_EIMAR97" xfId="27"/>
    <cellStyle name="Normál_II6B.XLS" xfId="28"/>
    <cellStyle name="Normál_IV n.évi telj. terv" xfId="29"/>
    <cellStyle name="Normal_KARSZJ3" xfId="30"/>
    <cellStyle name="Normál_Nemzetk tám" xfId="31"/>
    <cellStyle name="Normál_rendsz össz" xfId="32"/>
    <cellStyle name="Currency" xfId="33"/>
    <cellStyle name="Currency [0]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zoomScale="70" zoomScaleNormal="70" workbookViewId="0" topLeftCell="A1">
      <selection activeCell="E31" sqref="E31"/>
    </sheetView>
  </sheetViews>
  <sheetFormatPr defaultColWidth="9.140625" defaultRowHeight="12.75"/>
  <cols>
    <col min="1" max="1" width="27.28125" style="0" customWidth="1"/>
  </cols>
  <sheetData>
    <row r="1" ht="15.75">
      <c r="A1" s="1" t="s">
        <v>344</v>
      </c>
    </row>
    <row r="2" ht="12.75">
      <c r="F2" s="3" t="s">
        <v>2</v>
      </c>
    </row>
    <row r="3" spans="1:6" ht="15.75">
      <c r="A3" s="1"/>
      <c r="B3" s="1"/>
      <c r="C3" s="1"/>
      <c r="D3" s="1"/>
      <c r="E3" s="1"/>
      <c r="F3" s="1"/>
    </row>
    <row r="4" spans="1:6" ht="18.75">
      <c r="A4" s="252" t="s">
        <v>3</v>
      </c>
      <c r="B4" s="252"/>
      <c r="C4" s="252"/>
      <c r="D4" s="252"/>
      <c r="E4" s="252"/>
      <c r="F4" s="252"/>
    </row>
    <row r="5" spans="1:6" ht="15.75">
      <c r="A5" s="2"/>
      <c r="B5" s="2"/>
      <c r="C5" s="2"/>
      <c r="D5" s="2"/>
      <c r="E5" s="2"/>
      <c r="F5" s="2"/>
    </row>
    <row r="6" spans="1:6" ht="15.75">
      <c r="A6" s="1"/>
      <c r="B6" s="1"/>
      <c r="C6" s="1"/>
      <c r="D6" s="1"/>
      <c r="E6" s="1"/>
      <c r="F6" s="1" t="s">
        <v>21</v>
      </c>
    </row>
    <row r="7" spans="1:6" ht="15.75" customHeight="1">
      <c r="A7" s="1"/>
      <c r="B7" s="254" t="s">
        <v>13</v>
      </c>
      <c r="C7" s="254"/>
      <c r="D7" s="255" t="s">
        <v>4</v>
      </c>
      <c r="E7" s="255"/>
      <c r="F7" s="256" t="s">
        <v>5</v>
      </c>
    </row>
    <row r="8" spans="1:6" ht="15.75">
      <c r="A8" s="1"/>
      <c r="B8" s="254"/>
      <c r="C8" s="254"/>
      <c r="D8" s="255"/>
      <c r="E8" s="255"/>
      <c r="F8" s="256"/>
    </row>
    <row r="9" spans="1:6" ht="15.75">
      <c r="A9" s="1"/>
      <c r="B9" s="253" t="s">
        <v>234</v>
      </c>
      <c r="C9" s="253" t="s">
        <v>242</v>
      </c>
      <c r="D9" s="256" t="s">
        <v>243</v>
      </c>
      <c r="E9" s="256" t="s">
        <v>244</v>
      </c>
      <c r="F9" s="253" t="s">
        <v>244</v>
      </c>
    </row>
    <row r="10" spans="1:6" ht="15.75">
      <c r="A10" s="1"/>
      <c r="B10" s="253"/>
      <c r="C10" s="253"/>
      <c r="D10" s="256"/>
      <c r="E10" s="256"/>
      <c r="F10" s="253"/>
    </row>
    <row r="11" spans="1:6" ht="15.75">
      <c r="A11" s="1" t="s">
        <v>6</v>
      </c>
      <c r="B11" s="1"/>
      <c r="C11" s="1"/>
      <c r="D11" s="1"/>
      <c r="E11" s="1"/>
      <c r="F11" s="1"/>
    </row>
    <row r="12" spans="1:6" ht="15.75">
      <c r="A12" s="4" t="s">
        <v>7</v>
      </c>
      <c r="B12" s="4">
        <v>62</v>
      </c>
      <c r="C12" s="4">
        <v>69</v>
      </c>
      <c r="D12" s="4">
        <v>61</v>
      </c>
      <c r="E12" s="4">
        <v>74</v>
      </c>
      <c r="F12" s="4">
        <v>0</v>
      </c>
    </row>
    <row r="13" spans="1:6" ht="15.75">
      <c r="A13" s="4" t="s">
        <v>8</v>
      </c>
      <c r="B13" s="4">
        <v>0</v>
      </c>
      <c r="C13" s="4">
        <v>1</v>
      </c>
      <c r="D13" s="4">
        <v>0</v>
      </c>
      <c r="E13" s="4">
        <v>1</v>
      </c>
      <c r="F13" s="4">
        <v>0</v>
      </c>
    </row>
    <row r="14" spans="1:6" ht="15.75">
      <c r="A14" s="4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15.75">
      <c r="A15" s="4" t="s">
        <v>12</v>
      </c>
      <c r="B15" s="4">
        <f>SUM(B12:B14)</f>
        <v>62</v>
      </c>
      <c r="C15" s="4">
        <f>SUM(C12:C14)</f>
        <v>70</v>
      </c>
      <c r="D15" s="4">
        <f>SUM(D12:D14)</f>
        <v>61</v>
      </c>
      <c r="E15" s="4">
        <f>SUM(E12:E14)</f>
        <v>75</v>
      </c>
      <c r="F15" s="4">
        <f>SUM(F12:F14)</f>
        <v>0</v>
      </c>
    </row>
    <row r="16" spans="1:6" ht="15.75">
      <c r="A16" s="4" t="s">
        <v>10</v>
      </c>
      <c r="B16" s="4">
        <v>11</v>
      </c>
      <c r="C16" s="4">
        <v>12</v>
      </c>
      <c r="D16" s="4">
        <v>5</v>
      </c>
      <c r="E16" s="4">
        <v>4</v>
      </c>
      <c r="F16" s="4">
        <v>0</v>
      </c>
    </row>
    <row r="17" spans="1:6" ht="15.75">
      <c r="A17" s="4" t="s">
        <v>11</v>
      </c>
      <c r="B17" s="4">
        <f>+B16+B15</f>
        <v>73</v>
      </c>
      <c r="C17" s="4">
        <f>+C16+C15</f>
        <v>82</v>
      </c>
      <c r="D17" s="4">
        <f>+D16+D15</f>
        <v>66</v>
      </c>
      <c r="E17" s="4">
        <f>+E16+E15</f>
        <v>79</v>
      </c>
      <c r="F17" s="4">
        <f>+F16+F15</f>
        <v>0</v>
      </c>
    </row>
    <row r="18" spans="1:6" ht="15.75">
      <c r="A18" s="1"/>
      <c r="B18" s="1"/>
      <c r="C18" s="1"/>
      <c r="D18" s="1"/>
      <c r="E18" s="1"/>
      <c r="F18" s="1"/>
    </row>
    <row r="19" spans="1:6" ht="15.75">
      <c r="A19" s="242" t="s">
        <v>245</v>
      </c>
      <c r="B19" s="242"/>
      <c r="C19" s="242"/>
      <c r="D19" s="242"/>
      <c r="E19" s="4">
        <v>102.4</v>
      </c>
      <c r="F19" s="1"/>
    </row>
    <row r="20" spans="1:6" ht="15.75">
      <c r="A20" s="242" t="s">
        <v>15</v>
      </c>
      <c r="B20" s="242"/>
      <c r="C20" s="242"/>
      <c r="D20" s="242"/>
      <c r="E20" s="4">
        <v>0</v>
      </c>
      <c r="F20" s="1"/>
    </row>
    <row r="21" spans="1:6" ht="15.75">
      <c r="A21" s="243" t="s">
        <v>16</v>
      </c>
      <c r="B21" s="243"/>
      <c r="C21" s="243"/>
      <c r="D21" s="243"/>
      <c r="E21" s="4">
        <v>0</v>
      </c>
      <c r="F21" s="1"/>
    </row>
    <row r="22" spans="1:6" ht="15.75">
      <c r="A22" s="1" t="s">
        <v>246</v>
      </c>
      <c r="B22" s="1"/>
      <c r="C22" s="1"/>
      <c r="D22" s="1"/>
      <c r="E22" s="1"/>
      <c r="F22" s="1"/>
    </row>
    <row r="23" spans="1:6" ht="15.75">
      <c r="A23" s="242" t="s">
        <v>17</v>
      </c>
      <c r="B23" s="242"/>
      <c r="C23" s="242"/>
      <c r="D23" s="242"/>
      <c r="E23" s="4">
        <v>57</v>
      </c>
      <c r="F23" s="1"/>
    </row>
    <row r="24" spans="1:6" ht="15.75">
      <c r="A24" s="242" t="s">
        <v>18</v>
      </c>
      <c r="B24" s="242"/>
      <c r="C24" s="242"/>
      <c r="D24" s="242"/>
      <c r="E24" s="4">
        <v>22</v>
      </c>
      <c r="F24" s="1"/>
    </row>
    <row r="25" spans="1:6" ht="15.75">
      <c r="A25" s="244" t="s">
        <v>19</v>
      </c>
      <c r="B25" s="245"/>
      <c r="C25" s="245"/>
      <c r="D25" s="246"/>
      <c r="E25" s="4">
        <v>0</v>
      </c>
      <c r="F25" s="1"/>
    </row>
    <row r="26" spans="1:6" ht="15.75">
      <c r="A26" s="244" t="s">
        <v>1</v>
      </c>
      <c r="B26" s="245"/>
      <c r="C26" s="245"/>
      <c r="D26" s="246"/>
      <c r="E26" s="4">
        <f>+E25+E24+E23</f>
        <v>79</v>
      </c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244" t="s">
        <v>20</v>
      </c>
      <c r="B28" s="245"/>
      <c r="C28" s="245"/>
      <c r="D28" s="246"/>
      <c r="E28" s="4">
        <v>31</v>
      </c>
      <c r="F28" s="1"/>
    </row>
    <row r="29" spans="1:6" ht="15.75">
      <c r="A29" s="247" t="s">
        <v>247</v>
      </c>
      <c r="B29" s="248"/>
      <c r="C29" s="248"/>
      <c r="D29" s="248"/>
      <c r="E29" s="250">
        <v>911</v>
      </c>
      <c r="F29" s="1"/>
    </row>
    <row r="30" spans="1:6" ht="15.75">
      <c r="A30" s="249"/>
      <c r="B30" s="249"/>
      <c r="C30" s="249"/>
      <c r="D30" s="249"/>
      <c r="E30" s="251"/>
      <c r="F30" s="1"/>
    </row>
    <row r="31" spans="1:6" ht="15.75">
      <c r="A31" s="1"/>
      <c r="B31" s="1"/>
      <c r="C31" s="1"/>
      <c r="D31" s="1"/>
      <c r="E31" s="1"/>
      <c r="F31" s="1"/>
    </row>
    <row r="32" spans="1:8" ht="15.75" customHeight="1">
      <c r="A32" s="241" t="s">
        <v>126</v>
      </c>
      <c r="B32" s="241"/>
      <c r="C32" s="241"/>
      <c r="D32" s="241"/>
      <c r="E32" s="241"/>
      <c r="F32" s="241"/>
      <c r="G32" s="241"/>
      <c r="H32" s="241"/>
    </row>
    <row r="33" spans="1:8" ht="15.75" customHeight="1">
      <c r="A33" s="241"/>
      <c r="B33" s="241"/>
      <c r="C33" s="241"/>
      <c r="D33" s="241"/>
      <c r="E33" s="241"/>
      <c r="F33" s="241"/>
      <c r="G33" s="241"/>
      <c r="H33" s="24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</sheetData>
  <mergeCells count="20">
    <mergeCell ref="A4:F4"/>
    <mergeCell ref="A19:D19"/>
    <mergeCell ref="F9:F10"/>
    <mergeCell ref="B7:C8"/>
    <mergeCell ref="D7:E8"/>
    <mergeCell ref="F7:F8"/>
    <mergeCell ref="B9:B10"/>
    <mergeCell ref="C9:C10"/>
    <mergeCell ref="D9:D10"/>
    <mergeCell ref="E9:E10"/>
    <mergeCell ref="A32:H33"/>
    <mergeCell ref="A20:D20"/>
    <mergeCell ref="A21:D21"/>
    <mergeCell ref="A28:D28"/>
    <mergeCell ref="A29:D30"/>
    <mergeCell ref="E29:E30"/>
    <mergeCell ref="A23:D23"/>
    <mergeCell ref="A24:D24"/>
    <mergeCell ref="A26:D26"/>
    <mergeCell ref="A25:D25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0" zoomScaleNormal="70" workbookViewId="0" topLeftCell="A1">
      <selection activeCell="D20" sqref="D20"/>
    </sheetView>
  </sheetViews>
  <sheetFormatPr defaultColWidth="9.140625" defaultRowHeight="12.75"/>
  <cols>
    <col min="1" max="1" width="30.421875" style="0" customWidth="1"/>
    <col min="2" max="2" width="14.57421875" style="0" customWidth="1"/>
    <col min="3" max="4" width="12.7109375" style="0" customWidth="1"/>
    <col min="5" max="5" width="19.7109375" style="0" customWidth="1"/>
    <col min="6" max="6" width="11.7109375" style="0" customWidth="1"/>
    <col min="7" max="7" width="12.28125" style="0" customWidth="1"/>
    <col min="8" max="9" width="11.7109375" style="0" customWidth="1"/>
    <col min="10" max="10" width="12.7109375" style="0" customWidth="1"/>
  </cols>
  <sheetData>
    <row r="1" spans="1:7" ht="15.75">
      <c r="A1" s="8"/>
      <c r="B1" s="8"/>
      <c r="C1" s="8"/>
      <c r="D1" s="8"/>
      <c r="E1" s="8"/>
      <c r="F1" s="8"/>
      <c r="G1" s="8"/>
    </row>
    <row r="2" spans="1:10" ht="15.75">
      <c r="A2" s="27"/>
      <c r="B2" s="27"/>
      <c r="C2" s="27"/>
      <c r="D2" s="27"/>
      <c r="E2" s="27"/>
      <c r="F2" s="27"/>
      <c r="G2" s="27"/>
      <c r="H2" s="27"/>
      <c r="J2" s="27" t="s">
        <v>118</v>
      </c>
    </row>
    <row r="3" spans="1:7" ht="12.75" customHeight="1">
      <c r="A3" s="8"/>
      <c r="B3" s="8"/>
      <c r="C3" s="8"/>
      <c r="D3" s="8"/>
      <c r="E3" s="8"/>
      <c r="F3" s="8"/>
      <c r="G3" s="8"/>
    </row>
    <row r="4" spans="1:8" ht="18" customHeight="1">
      <c r="A4" s="279" t="s">
        <v>119</v>
      </c>
      <c r="B4" s="279"/>
      <c r="C4" s="279"/>
      <c r="D4" s="279"/>
      <c r="E4" s="279"/>
      <c r="F4" s="279"/>
      <c r="G4" s="279"/>
      <c r="H4" s="279"/>
    </row>
    <row r="5" spans="1:8" ht="15.75" customHeight="1">
      <c r="A5" s="279"/>
      <c r="B5" s="279"/>
      <c r="C5" s="279"/>
      <c r="D5" s="279"/>
      <c r="E5" s="279"/>
      <c r="F5" s="279"/>
      <c r="G5" s="279"/>
      <c r="H5" s="279"/>
    </row>
    <row r="6" spans="1:8" ht="15.75">
      <c r="A6" s="236"/>
      <c r="B6" s="236"/>
      <c r="C6" s="236"/>
      <c r="D6" s="236"/>
      <c r="E6" s="236"/>
      <c r="F6" s="236"/>
      <c r="G6" s="236"/>
      <c r="H6" s="236"/>
    </row>
    <row r="7" spans="1:8" ht="15.75">
      <c r="A7" s="276"/>
      <c r="B7" s="276"/>
      <c r="C7" s="276"/>
      <c r="D7" s="276"/>
      <c r="E7" s="276"/>
      <c r="F7" s="276"/>
      <c r="G7" s="276"/>
      <c r="H7" s="276"/>
    </row>
    <row r="8" spans="1:10" ht="15.75">
      <c r="A8" s="8"/>
      <c r="B8" s="8"/>
      <c r="C8" s="8"/>
      <c r="D8" s="8"/>
      <c r="E8" s="8"/>
      <c r="F8" s="8"/>
      <c r="G8" s="8"/>
      <c r="H8" s="23"/>
      <c r="J8" s="23" t="s">
        <v>0</v>
      </c>
    </row>
    <row r="9" spans="1:10" ht="14.25">
      <c r="A9" s="295" t="s">
        <v>26</v>
      </c>
      <c r="B9" s="292" t="s">
        <v>138</v>
      </c>
      <c r="C9" s="293"/>
      <c r="D9" s="293"/>
      <c r="E9" s="294"/>
      <c r="F9" s="295" t="s">
        <v>260</v>
      </c>
      <c r="G9" s="295" t="s">
        <v>129</v>
      </c>
      <c r="H9" s="292" t="s">
        <v>130</v>
      </c>
      <c r="I9" s="293"/>
      <c r="J9" s="294"/>
    </row>
    <row r="10" spans="1:10" ht="63" customHeight="1">
      <c r="A10" s="296"/>
      <c r="B10" s="75" t="s">
        <v>137</v>
      </c>
      <c r="C10" s="75" t="s">
        <v>127</v>
      </c>
      <c r="D10" s="75" t="s">
        <v>44</v>
      </c>
      <c r="E10" s="75" t="s">
        <v>128</v>
      </c>
      <c r="F10" s="296"/>
      <c r="G10" s="296"/>
      <c r="H10" s="76" t="s">
        <v>236</v>
      </c>
      <c r="I10" s="76" t="s">
        <v>261</v>
      </c>
      <c r="J10" s="76" t="s">
        <v>262</v>
      </c>
    </row>
    <row r="11" spans="1:10" ht="15">
      <c r="A11" s="80"/>
      <c r="B11" s="80"/>
      <c r="C11" s="80"/>
      <c r="D11" s="79"/>
      <c r="E11" s="80"/>
      <c r="F11" s="79"/>
      <c r="G11" s="79"/>
      <c r="H11" s="77"/>
      <c r="I11" s="77"/>
      <c r="J11" s="77"/>
    </row>
    <row r="12" spans="1:10" ht="15">
      <c r="A12" s="80"/>
      <c r="B12" s="80"/>
      <c r="C12" s="80"/>
      <c r="D12" s="79"/>
      <c r="E12" s="80"/>
      <c r="F12" s="79"/>
      <c r="G12" s="79"/>
      <c r="H12" s="77"/>
      <c r="I12" s="77"/>
      <c r="J12" s="77"/>
    </row>
    <row r="13" spans="1:10" ht="15.75">
      <c r="A13" s="80"/>
      <c r="B13" s="80"/>
      <c r="C13" s="80"/>
      <c r="D13" s="79"/>
      <c r="E13" s="225" t="s">
        <v>399</v>
      </c>
      <c r="F13" s="79"/>
      <c r="G13" s="79"/>
      <c r="H13" s="77"/>
      <c r="I13" s="77"/>
      <c r="J13" s="77"/>
    </row>
    <row r="14" spans="1:10" ht="15">
      <c r="A14" s="80"/>
      <c r="B14" s="80"/>
      <c r="C14" s="80"/>
      <c r="D14" s="79"/>
      <c r="E14" s="80"/>
      <c r="F14" s="79"/>
      <c r="G14" s="79"/>
      <c r="H14" s="77"/>
      <c r="I14" s="77"/>
      <c r="J14" s="77"/>
    </row>
    <row r="15" spans="1:10" ht="15">
      <c r="A15" s="80"/>
      <c r="B15" s="80"/>
      <c r="C15" s="80"/>
      <c r="D15" s="79"/>
      <c r="E15" s="80"/>
      <c r="F15" s="79"/>
      <c r="G15" s="79"/>
      <c r="H15" s="77"/>
      <c r="I15" s="77"/>
      <c r="J15" s="77"/>
    </row>
    <row r="16" spans="1:10" ht="15">
      <c r="A16" s="80"/>
      <c r="B16" s="80"/>
      <c r="C16" s="80"/>
      <c r="D16" s="79"/>
      <c r="E16" s="80"/>
      <c r="F16" s="79"/>
      <c r="G16" s="79"/>
      <c r="H16" s="77"/>
      <c r="I16" s="77"/>
      <c r="J16" s="77"/>
    </row>
    <row r="17" spans="1:10" ht="15">
      <c r="A17" s="80"/>
      <c r="B17" s="80"/>
      <c r="C17" s="80"/>
      <c r="D17" s="79"/>
      <c r="E17" s="80"/>
      <c r="F17" s="79"/>
      <c r="G17" s="79"/>
      <c r="H17" s="77"/>
      <c r="I17" s="77"/>
      <c r="J17" s="77"/>
    </row>
    <row r="18" spans="1:10" ht="15">
      <c r="A18" s="80"/>
      <c r="B18" s="80"/>
      <c r="C18" s="80"/>
      <c r="D18" s="79"/>
      <c r="E18" s="80"/>
      <c r="F18" s="79"/>
      <c r="G18" s="79"/>
      <c r="H18" s="77"/>
      <c r="I18" s="77"/>
      <c r="J18" s="77"/>
    </row>
    <row r="19" spans="1:10" ht="15">
      <c r="A19" s="80"/>
      <c r="B19" s="80"/>
      <c r="C19" s="80"/>
      <c r="D19" s="79"/>
      <c r="E19" s="80"/>
      <c r="F19" s="79"/>
      <c r="G19" s="79"/>
      <c r="H19" s="77"/>
      <c r="I19" s="77"/>
      <c r="J19" s="77"/>
    </row>
    <row r="20" spans="1:10" ht="15">
      <c r="A20" s="80"/>
      <c r="B20" s="80"/>
      <c r="C20" s="80"/>
      <c r="D20" s="79"/>
      <c r="E20" s="80"/>
      <c r="F20" s="79"/>
      <c r="G20" s="79"/>
      <c r="H20" s="77"/>
      <c r="I20" s="77"/>
      <c r="J20" s="77"/>
    </row>
    <row r="21" spans="1:10" ht="15">
      <c r="A21" s="80"/>
      <c r="B21" s="80"/>
      <c r="C21" s="80"/>
      <c r="D21" s="79"/>
      <c r="E21" s="80"/>
      <c r="F21" s="79"/>
      <c r="G21" s="79"/>
      <c r="H21" s="77"/>
      <c r="I21" s="77"/>
      <c r="J21" s="77"/>
    </row>
    <row r="22" spans="1:10" ht="15">
      <c r="A22" s="78" t="s">
        <v>1</v>
      </c>
      <c r="B22" s="81"/>
      <c r="C22" s="81"/>
      <c r="D22" s="77">
        <f aca="true" t="shared" si="0" ref="D22:I22">SUM(D11:D21)</f>
        <v>0</v>
      </c>
      <c r="E22" s="82"/>
      <c r="F22" s="77">
        <f t="shared" si="0"/>
        <v>0</v>
      </c>
      <c r="G22" s="77">
        <f t="shared" si="0"/>
        <v>0</v>
      </c>
      <c r="H22" s="77">
        <f t="shared" si="0"/>
        <v>0</v>
      </c>
      <c r="I22" s="77">
        <f t="shared" si="0"/>
        <v>0</v>
      </c>
      <c r="J22" s="77">
        <f>SUM(J11:J21)</f>
        <v>0</v>
      </c>
    </row>
    <row r="23" spans="1:9" ht="15.75">
      <c r="A23" s="69"/>
      <c r="B23" s="69"/>
      <c r="C23" s="69"/>
      <c r="D23" s="69"/>
      <c r="E23" s="69"/>
      <c r="F23" s="69"/>
      <c r="G23" s="69"/>
      <c r="H23" s="69"/>
      <c r="I23" s="69"/>
    </row>
    <row r="24" spans="1:9" ht="15.75">
      <c r="A24" s="51"/>
      <c r="B24" s="51"/>
      <c r="C24" s="51"/>
      <c r="D24" s="51"/>
      <c r="E24" s="51"/>
      <c r="F24" s="51"/>
      <c r="G24" s="51"/>
      <c r="H24" s="51"/>
      <c r="I24" s="51"/>
    </row>
  </sheetData>
  <mergeCells count="8">
    <mergeCell ref="A7:H7"/>
    <mergeCell ref="A6:H6"/>
    <mergeCell ref="A4:H5"/>
    <mergeCell ref="B9:E9"/>
    <mergeCell ref="F9:F10"/>
    <mergeCell ref="G9:G10"/>
    <mergeCell ref="H9:J9"/>
    <mergeCell ref="A9:A10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&amp;C10. oldal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8"/>
  <sheetViews>
    <sheetView showGridLines="0" workbookViewId="0" topLeftCell="A2">
      <selection activeCell="D19" sqref="D19"/>
    </sheetView>
  </sheetViews>
  <sheetFormatPr defaultColWidth="9.140625" defaultRowHeight="12.75"/>
  <sheetData>
    <row r="1" spans="1:9" ht="15.75">
      <c r="A1" s="1"/>
      <c r="B1" s="1"/>
      <c r="C1" s="1"/>
      <c r="D1" s="1"/>
      <c r="E1" s="1"/>
      <c r="F1" s="1"/>
      <c r="G1" s="1"/>
      <c r="H1" s="1"/>
      <c r="I1" s="27" t="s">
        <v>102</v>
      </c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231" t="s">
        <v>96</v>
      </c>
      <c r="B4" s="231"/>
      <c r="C4" s="231"/>
      <c r="D4" s="231"/>
      <c r="E4" s="231"/>
      <c r="F4" s="231"/>
      <c r="G4" s="231"/>
      <c r="H4" s="231"/>
    </row>
    <row r="5" spans="1:8" ht="15.75">
      <c r="A5" s="237" t="s">
        <v>98</v>
      </c>
      <c r="B5" s="237"/>
      <c r="C5" s="237"/>
      <c r="D5" s="237"/>
      <c r="E5" s="237"/>
      <c r="F5" s="237"/>
      <c r="G5" s="237"/>
      <c r="H5" s="237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 t="s">
        <v>97</v>
      </c>
      <c r="B8" s="1"/>
      <c r="C8" s="1"/>
      <c r="D8" s="1"/>
      <c r="E8" s="1"/>
      <c r="F8" s="1"/>
      <c r="G8" s="1"/>
      <c r="H8" s="1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15.75">
      <c r="A10" s="1"/>
      <c r="B10" s="1" t="s">
        <v>263</v>
      </c>
      <c r="C10" s="1"/>
      <c r="D10" s="1"/>
      <c r="E10" s="1"/>
      <c r="F10" s="1" t="s">
        <v>107</v>
      </c>
      <c r="G10" s="1"/>
      <c r="H10" s="1"/>
    </row>
    <row r="11" spans="1:8" ht="15.75">
      <c r="A11" s="1"/>
      <c r="B11" s="1" t="s">
        <v>242</v>
      </c>
      <c r="C11" s="1"/>
      <c r="D11" s="1">
        <v>5200</v>
      </c>
      <c r="E11" s="1"/>
      <c r="F11" s="1" t="s">
        <v>107</v>
      </c>
      <c r="G11" s="1"/>
      <c r="H11" s="1"/>
    </row>
    <row r="12" spans="1:8" ht="15.75">
      <c r="A12" s="1"/>
      <c r="B12" s="1"/>
      <c r="C12" s="1"/>
      <c r="D12" s="1"/>
      <c r="E12" s="1"/>
      <c r="F12" s="1"/>
      <c r="G12" s="1"/>
      <c r="H12" s="1"/>
    </row>
    <row r="13" spans="1:8" ht="15.75">
      <c r="A13" s="1" t="s">
        <v>264</v>
      </c>
      <c r="B13" s="1"/>
      <c r="C13" s="1"/>
      <c r="D13" s="1"/>
      <c r="E13" s="1"/>
      <c r="F13" s="1"/>
      <c r="G13" s="1"/>
      <c r="H13" s="1"/>
    </row>
    <row r="14" spans="1:8" ht="15.75">
      <c r="A14" s="1"/>
      <c r="B14" s="1" t="s">
        <v>100</v>
      </c>
      <c r="C14" s="1"/>
      <c r="D14" s="1" t="s">
        <v>375</v>
      </c>
      <c r="E14" s="1"/>
      <c r="F14" s="1"/>
      <c r="G14" s="1"/>
      <c r="H14" s="1"/>
    </row>
    <row r="15" spans="1:8" ht="15.75">
      <c r="A15" s="1"/>
      <c r="B15" s="1" t="s">
        <v>101</v>
      </c>
      <c r="C15" s="1"/>
      <c r="D15" s="1" t="s">
        <v>106</v>
      </c>
      <c r="E15" s="1"/>
      <c r="F15" s="1"/>
      <c r="G15" s="1"/>
      <c r="H15" s="1"/>
    </row>
    <row r="16" spans="1:8" ht="15.75">
      <c r="A16" s="1"/>
      <c r="B16" s="1"/>
      <c r="C16" s="1"/>
      <c r="D16" s="1"/>
      <c r="E16" s="1"/>
      <c r="F16" s="1"/>
      <c r="G16" s="1"/>
      <c r="H16" s="1"/>
    </row>
    <row r="17" spans="1:8" ht="15.75">
      <c r="A17" s="1" t="s">
        <v>108</v>
      </c>
      <c r="B17" s="1"/>
      <c r="C17" s="1"/>
      <c r="D17" s="1"/>
      <c r="E17" s="1"/>
      <c r="F17" s="1"/>
      <c r="G17" s="1"/>
      <c r="H17" s="1"/>
    </row>
    <row r="18" spans="1:8" ht="15.75">
      <c r="A18" s="1"/>
      <c r="B18" s="1"/>
      <c r="C18" s="1"/>
      <c r="D18" s="1">
        <v>5000</v>
      </c>
      <c r="E18" s="1"/>
      <c r="F18" s="1" t="s">
        <v>107</v>
      </c>
      <c r="G18" s="1"/>
      <c r="H18" s="1"/>
    </row>
    <row r="19" spans="1:8" ht="15.75">
      <c r="A19" s="1"/>
      <c r="B19" s="1"/>
      <c r="C19" s="1"/>
      <c r="D19" s="1"/>
      <c r="E19" s="1"/>
      <c r="F19" s="1"/>
      <c r="G19" s="1"/>
      <c r="H19" s="1"/>
    </row>
    <row r="20" spans="1:8" ht="15.75">
      <c r="A20" s="1" t="s">
        <v>99</v>
      </c>
      <c r="B20" s="1"/>
      <c r="C20" s="1"/>
      <c r="D20" s="1"/>
      <c r="E20" s="1"/>
      <c r="F20" s="1"/>
      <c r="G20" s="1"/>
      <c r="H20" s="1"/>
    </row>
    <row r="21" spans="1:8" ht="15.75">
      <c r="A21" s="1"/>
      <c r="B21" s="1" t="s">
        <v>100</v>
      </c>
      <c r="C21" s="1"/>
      <c r="D21" s="1" t="s">
        <v>106</v>
      </c>
      <c r="E21" s="1"/>
      <c r="F21" s="1"/>
      <c r="G21" s="1"/>
      <c r="H21" s="1"/>
    </row>
    <row r="22" spans="1:8" ht="15.75">
      <c r="A22" s="1"/>
      <c r="B22" s="1" t="s">
        <v>101</v>
      </c>
      <c r="C22" s="1"/>
      <c r="D22" s="1" t="s">
        <v>375</v>
      </c>
      <c r="E22" s="1"/>
      <c r="F22" s="1"/>
      <c r="G22" s="1"/>
      <c r="H22" s="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 t="s">
        <v>265</v>
      </c>
      <c r="B24" s="1"/>
      <c r="C24" s="1"/>
      <c r="D24" s="1"/>
      <c r="E24" s="1"/>
      <c r="F24" s="1"/>
      <c r="G24" s="1"/>
      <c r="H24" s="1"/>
    </row>
    <row r="25" spans="1:8" ht="15.75">
      <c r="A25" s="65" t="s">
        <v>104</v>
      </c>
      <c r="B25" s="1" t="s">
        <v>105</v>
      </c>
      <c r="C25" s="1"/>
      <c r="D25" s="1"/>
      <c r="E25" s="1"/>
      <c r="F25" s="1"/>
      <c r="G25" s="1"/>
      <c r="H25" s="1"/>
    </row>
    <row r="26" spans="1:8" ht="15.75">
      <c r="A26" s="65" t="s">
        <v>104</v>
      </c>
      <c r="B26" s="1" t="s">
        <v>105</v>
      </c>
      <c r="C26" s="1"/>
      <c r="D26" s="1"/>
      <c r="E26" s="1"/>
      <c r="F26" s="1"/>
      <c r="G26" s="1"/>
      <c r="H26" s="1"/>
    </row>
    <row r="27" spans="1:8" ht="15.75">
      <c r="A27" s="65" t="s">
        <v>104</v>
      </c>
      <c r="B27" s="1" t="s">
        <v>105</v>
      </c>
      <c r="C27" s="1"/>
      <c r="D27" s="1"/>
      <c r="E27" s="1"/>
      <c r="F27" s="1"/>
      <c r="G27" s="1"/>
      <c r="H27" s="1"/>
    </row>
    <row r="28" spans="1:8" ht="15.75">
      <c r="A28" s="65" t="s">
        <v>104</v>
      </c>
      <c r="B28" s="1" t="s">
        <v>105</v>
      </c>
      <c r="C28" s="1"/>
      <c r="D28" s="1"/>
      <c r="E28" s="1"/>
      <c r="F28" s="1"/>
      <c r="G28" s="1"/>
      <c r="H28" s="1"/>
    </row>
    <row r="29" spans="1:8" ht="15.75">
      <c r="A29" s="65" t="s">
        <v>104</v>
      </c>
      <c r="B29" s="1" t="s">
        <v>105</v>
      </c>
      <c r="C29" s="1"/>
      <c r="D29" s="1"/>
      <c r="E29" s="1"/>
      <c r="F29" s="1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15.75">
      <c r="A40" s="1"/>
      <c r="B40" s="1"/>
      <c r="C40" s="1"/>
      <c r="D40" s="1"/>
      <c r="E40" s="1"/>
      <c r="F40" s="1"/>
      <c r="G40" s="1"/>
      <c r="H40" s="1"/>
    </row>
    <row r="41" spans="1:8" ht="15.75">
      <c r="A41" s="1"/>
      <c r="B41" s="1"/>
      <c r="C41" s="1"/>
      <c r="D41" s="1"/>
      <c r="E41" s="1"/>
      <c r="F41" s="1"/>
      <c r="G41" s="1"/>
      <c r="H41" s="1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/>
      <c r="B43" s="1"/>
      <c r="C43" s="1"/>
      <c r="D43" s="1"/>
      <c r="E43" s="1"/>
      <c r="F43" s="1"/>
      <c r="G43" s="1"/>
      <c r="H43" s="1"/>
    </row>
    <row r="44" spans="1:8" ht="15.75">
      <c r="A44" s="1"/>
      <c r="B44" s="1"/>
      <c r="C44" s="1"/>
      <c r="D44" s="1"/>
      <c r="E44" s="1"/>
      <c r="F44" s="1"/>
      <c r="G44" s="1"/>
      <c r="H44" s="1"/>
    </row>
    <row r="45" spans="1:8" ht="15.75">
      <c r="A45" s="1"/>
      <c r="B45" s="1"/>
      <c r="C45" s="1"/>
      <c r="D45" s="1"/>
      <c r="E45" s="1"/>
      <c r="F45" s="1"/>
      <c r="G45" s="1"/>
      <c r="H45" s="1"/>
    </row>
    <row r="46" spans="1:8" ht="15.75">
      <c r="A46" s="1"/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  <row r="56" spans="1:8" ht="15.75">
      <c r="A56" s="1"/>
      <c r="B56" s="1"/>
      <c r="C56" s="1"/>
      <c r="D56" s="1"/>
      <c r="E56" s="1"/>
      <c r="F56" s="1"/>
      <c r="G56" s="1"/>
      <c r="H56" s="1"/>
    </row>
    <row r="57" spans="1:8" ht="15.75">
      <c r="A57" s="1"/>
      <c r="B57" s="1"/>
      <c r="C57" s="1"/>
      <c r="D57" s="1"/>
      <c r="E57" s="1"/>
      <c r="F57" s="1"/>
      <c r="G57" s="1"/>
      <c r="H57" s="1"/>
    </row>
    <row r="58" spans="1:8" ht="15.75">
      <c r="A58" s="1"/>
      <c r="B58" s="1"/>
      <c r="C58" s="1"/>
      <c r="D58" s="1"/>
      <c r="E58" s="1"/>
      <c r="F58" s="1"/>
      <c r="G58" s="1"/>
      <c r="H58" s="1"/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15.75">
      <c r="A60" s="1"/>
      <c r="B60" s="1"/>
      <c r="C60" s="1"/>
      <c r="D60" s="1"/>
      <c r="E60" s="1"/>
      <c r="F60" s="1"/>
      <c r="G60" s="1"/>
      <c r="H60" s="1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/>
      <c r="B62" s="1"/>
      <c r="C62" s="1"/>
      <c r="D62" s="1"/>
      <c r="E62" s="1"/>
      <c r="F62" s="1"/>
      <c r="G62" s="1"/>
      <c r="H62" s="1"/>
    </row>
    <row r="63" spans="1:8" ht="15.75">
      <c r="A63" s="1"/>
      <c r="B63" s="1"/>
      <c r="C63" s="1"/>
      <c r="D63" s="1"/>
      <c r="E63" s="1"/>
      <c r="F63" s="1"/>
      <c r="G63" s="1"/>
      <c r="H63" s="1"/>
    </row>
    <row r="64" spans="1:8" ht="15.75">
      <c r="A64" s="1"/>
      <c r="B64" s="1"/>
      <c r="C64" s="1"/>
      <c r="D64" s="1"/>
      <c r="E64" s="1"/>
      <c r="F64" s="1"/>
      <c r="G64" s="1"/>
      <c r="H64" s="1"/>
    </row>
    <row r="65" spans="1:8" ht="15.75">
      <c r="A65" s="1"/>
      <c r="B65" s="1"/>
      <c r="C65" s="1"/>
      <c r="D65" s="1"/>
      <c r="E65" s="1"/>
      <c r="F65" s="1"/>
      <c r="G65" s="1"/>
      <c r="H65" s="1"/>
    </row>
    <row r="66" spans="1:8" ht="15.75">
      <c r="A66" s="1"/>
      <c r="B66" s="1"/>
      <c r="C66" s="1"/>
      <c r="D66" s="1"/>
      <c r="E66" s="1"/>
      <c r="F66" s="1"/>
      <c r="G66" s="1"/>
      <c r="H66" s="1"/>
    </row>
    <row r="67" spans="1:8" ht="15.75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</sheetData>
  <mergeCells count="2">
    <mergeCell ref="A4:H4"/>
    <mergeCell ref="A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&amp;C11. oldal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85" zoomScaleNormal="85" workbookViewId="0" topLeftCell="A1">
      <selection activeCell="F49" sqref="F49"/>
    </sheetView>
  </sheetViews>
  <sheetFormatPr defaultColWidth="9.140625" defaultRowHeight="12.75"/>
  <cols>
    <col min="1" max="1" width="37.8515625" style="0" customWidth="1"/>
    <col min="2" max="2" width="16.7109375" style="0" customWidth="1"/>
    <col min="3" max="7" width="14.7109375" style="0" customWidth="1"/>
  </cols>
  <sheetData>
    <row r="1" spans="7:8" ht="15.75">
      <c r="G1" s="27" t="s">
        <v>110</v>
      </c>
      <c r="H1" s="27"/>
    </row>
    <row r="2" ht="15.75">
      <c r="A2" s="8"/>
    </row>
    <row r="3" ht="15.75">
      <c r="A3" s="8"/>
    </row>
    <row r="4" ht="15.75">
      <c r="A4" s="8"/>
    </row>
    <row r="5" spans="1:7" ht="18.75">
      <c r="A5" s="235" t="s">
        <v>112</v>
      </c>
      <c r="B5" s="235"/>
      <c r="C5" s="235"/>
      <c r="D5" s="235"/>
      <c r="E5" s="235"/>
      <c r="F5" s="235"/>
      <c r="G5" s="235"/>
    </row>
    <row r="6" spans="1:7" ht="15.75">
      <c r="A6" s="236" t="s">
        <v>242</v>
      </c>
      <c r="B6" s="236"/>
      <c r="C6" s="236"/>
      <c r="D6" s="236"/>
      <c r="E6" s="236"/>
      <c r="F6" s="236"/>
      <c r="G6" s="236"/>
    </row>
    <row r="7" spans="1:7" ht="15.75">
      <c r="A7" s="27"/>
      <c r="G7" s="27" t="s">
        <v>0</v>
      </c>
    </row>
    <row r="8" spans="1:7" ht="15.75">
      <c r="A8" s="290" t="s">
        <v>113</v>
      </c>
      <c r="B8" s="290" t="s">
        <v>115</v>
      </c>
      <c r="C8" s="300" t="s">
        <v>116</v>
      </c>
      <c r="D8" s="301"/>
      <c r="E8" s="301"/>
      <c r="F8" s="302"/>
      <c r="G8" s="297" t="s">
        <v>1</v>
      </c>
    </row>
    <row r="9" spans="1:7" ht="15.75">
      <c r="A9" s="290"/>
      <c r="B9" s="290"/>
      <c r="C9" s="303" t="s">
        <v>398</v>
      </c>
      <c r="D9" s="53"/>
      <c r="E9" s="53"/>
      <c r="F9" s="53"/>
      <c r="G9" s="298"/>
    </row>
    <row r="10" spans="1:7" ht="33" customHeight="1">
      <c r="A10" s="290"/>
      <c r="B10" s="290"/>
      <c r="C10" s="304"/>
      <c r="D10" s="54"/>
      <c r="E10" s="54"/>
      <c r="F10" s="54"/>
      <c r="G10" s="299"/>
    </row>
    <row r="11" spans="1:7" ht="15.75">
      <c r="A11" s="55" t="s">
        <v>92</v>
      </c>
      <c r="B11" s="41"/>
      <c r="C11" s="41">
        <v>113</v>
      </c>
      <c r="D11" s="41"/>
      <c r="E11" s="41"/>
      <c r="F11" s="41"/>
      <c r="G11" s="41">
        <f>SUM(B11:F11)</f>
        <v>113</v>
      </c>
    </row>
    <row r="12" spans="1:7" ht="15.75">
      <c r="A12" s="55" t="s">
        <v>114</v>
      </c>
      <c r="B12" s="41"/>
      <c r="C12" s="41">
        <v>39</v>
      </c>
      <c r="D12" s="41"/>
      <c r="E12" s="41"/>
      <c r="F12" s="41"/>
      <c r="G12" s="41">
        <f aca="true" t="shared" si="0" ref="G12:G18">SUM(B12:F12)</f>
        <v>39</v>
      </c>
    </row>
    <row r="13" spans="1:7" ht="15.75">
      <c r="A13" s="55" t="s">
        <v>93</v>
      </c>
      <c r="B13" s="41"/>
      <c r="C13" s="41"/>
      <c r="D13" s="41"/>
      <c r="E13" s="41"/>
      <c r="F13" s="41"/>
      <c r="G13" s="41">
        <f t="shared" si="0"/>
        <v>0</v>
      </c>
    </row>
    <row r="14" spans="1:7" ht="15.75">
      <c r="A14" s="55" t="s">
        <v>142</v>
      </c>
      <c r="B14" s="41"/>
      <c r="C14" s="41"/>
      <c r="D14" s="41"/>
      <c r="E14" s="41"/>
      <c r="F14" s="41"/>
      <c r="G14" s="41">
        <f t="shared" si="0"/>
        <v>0</v>
      </c>
    </row>
    <row r="15" spans="1:7" ht="15.75">
      <c r="A15" s="55" t="s">
        <v>94</v>
      </c>
      <c r="B15" s="41"/>
      <c r="C15" s="41"/>
      <c r="D15" s="41"/>
      <c r="E15" s="41"/>
      <c r="F15" s="41"/>
      <c r="G15" s="41">
        <f t="shared" si="0"/>
        <v>0</v>
      </c>
    </row>
    <row r="16" spans="1:7" ht="15.75">
      <c r="A16" s="55" t="s">
        <v>95</v>
      </c>
      <c r="B16" s="41"/>
      <c r="C16" s="41"/>
      <c r="D16" s="41"/>
      <c r="E16" s="41"/>
      <c r="F16" s="41"/>
      <c r="G16" s="41">
        <f t="shared" si="0"/>
        <v>0</v>
      </c>
    </row>
    <row r="17" spans="1:7" ht="15.75">
      <c r="A17" s="55" t="s">
        <v>143</v>
      </c>
      <c r="B17" s="41"/>
      <c r="C17" s="41"/>
      <c r="D17" s="41"/>
      <c r="E17" s="41"/>
      <c r="F17" s="41"/>
      <c r="G17" s="41">
        <f t="shared" si="0"/>
        <v>0</v>
      </c>
    </row>
    <row r="18" spans="1:7" ht="15.75">
      <c r="A18" s="55"/>
      <c r="B18" s="41"/>
      <c r="C18" s="41"/>
      <c r="D18" s="41"/>
      <c r="E18" s="41"/>
      <c r="F18" s="41"/>
      <c r="G18" s="41">
        <f t="shared" si="0"/>
        <v>0</v>
      </c>
    </row>
    <row r="19" spans="1:7" ht="15.75">
      <c r="A19" s="56" t="s">
        <v>111</v>
      </c>
      <c r="B19" s="41">
        <f aca="true" t="shared" si="1" ref="B19:G19">SUM(B11:B18)</f>
        <v>0</v>
      </c>
      <c r="C19" s="41">
        <f t="shared" si="1"/>
        <v>152</v>
      </c>
      <c r="D19" s="41">
        <f t="shared" si="1"/>
        <v>0</v>
      </c>
      <c r="E19" s="41">
        <f t="shared" si="1"/>
        <v>0</v>
      </c>
      <c r="F19" s="41">
        <f t="shared" si="1"/>
        <v>0</v>
      </c>
      <c r="G19" s="41">
        <f t="shared" si="1"/>
        <v>152</v>
      </c>
    </row>
    <row r="20" spans="1:7" ht="15.75">
      <c r="A20" s="58"/>
      <c r="B20" s="59"/>
      <c r="C20" s="59"/>
      <c r="D20" s="59"/>
      <c r="E20" s="59"/>
      <c r="F20" s="59"/>
      <c r="G20" s="59"/>
    </row>
  </sheetData>
  <mergeCells count="7">
    <mergeCell ref="A5:G5"/>
    <mergeCell ref="A6:G6"/>
    <mergeCell ref="A8:A10"/>
    <mergeCell ref="B8:B10"/>
    <mergeCell ref="G8:G10"/>
    <mergeCell ref="C8:F8"/>
    <mergeCell ref="C9:C1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&amp;C12. 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B1">
      <selection activeCell="P26" sqref="P26:P27"/>
    </sheetView>
  </sheetViews>
  <sheetFormatPr defaultColWidth="9.140625" defaultRowHeight="12.75"/>
  <cols>
    <col min="1" max="1" width="29.57421875" style="70" customWidth="1"/>
    <col min="2" max="2" width="11.421875" style="70" customWidth="1"/>
    <col min="3" max="10" width="9.28125" style="70" customWidth="1"/>
    <col min="11" max="16384" width="8.00390625" style="70" customWidth="1"/>
  </cols>
  <sheetData>
    <row r="1" ht="15.75">
      <c r="P1" s="27" t="s">
        <v>125</v>
      </c>
    </row>
    <row r="5" spans="1:10" ht="18.75">
      <c r="A5" s="317" t="s">
        <v>120</v>
      </c>
      <c r="B5" s="317"/>
      <c r="C5" s="317"/>
      <c r="D5" s="317"/>
      <c r="E5" s="317"/>
      <c r="F5" s="317"/>
      <c r="G5" s="317"/>
      <c r="H5" s="317"/>
      <c r="I5" s="317"/>
      <c r="J5" s="317"/>
    </row>
    <row r="7" ht="13.5" thickBot="1">
      <c r="P7" s="84" t="s">
        <v>136</v>
      </c>
    </row>
    <row r="8" spans="1:16" ht="12.75">
      <c r="A8" s="71"/>
      <c r="B8" s="321" t="s">
        <v>133</v>
      </c>
      <c r="C8" s="327" t="s">
        <v>131</v>
      </c>
      <c r="D8" s="330" t="s">
        <v>121</v>
      </c>
      <c r="E8" s="318" t="s">
        <v>135</v>
      </c>
      <c r="F8" s="319"/>
      <c r="G8" s="319"/>
      <c r="H8" s="319"/>
      <c r="I8" s="319"/>
      <c r="J8" s="320"/>
      <c r="K8" s="333" t="s">
        <v>132</v>
      </c>
      <c r="L8" s="319"/>
      <c r="M8" s="319"/>
      <c r="N8" s="319"/>
      <c r="O8" s="319"/>
      <c r="P8" s="320"/>
    </row>
    <row r="9" spans="1:16" ht="12.75" customHeight="1">
      <c r="A9" s="346" t="s">
        <v>134</v>
      </c>
      <c r="B9" s="322"/>
      <c r="C9" s="328"/>
      <c r="D9" s="331"/>
      <c r="E9" s="347" t="s">
        <v>266</v>
      </c>
      <c r="F9" s="348"/>
      <c r="G9" s="349"/>
      <c r="H9" s="353" t="s">
        <v>242</v>
      </c>
      <c r="I9" s="348"/>
      <c r="J9" s="354"/>
      <c r="K9" s="340" t="s">
        <v>267</v>
      </c>
      <c r="L9" s="341"/>
      <c r="M9" s="342"/>
      <c r="N9" s="334" t="s">
        <v>268</v>
      </c>
      <c r="O9" s="335"/>
      <c r="P9" s="336"/>
    </row>
    <row r="10" spans="1:16" ht="12.75">
      <c r="A10" s="346"/>
      <c r="B10" s="322"/>
      <c r="C10" s="328"/>
      <c r="D10" s="331"/>
      <c r="E10" s="350"/>
      <c r="F10" s="351"/>
      <c r="G10" s="352"/>
      <c r="H10" s="355"/>
      <c r="I10" s="351"/>
      <c r="J10" s="356"/>
      <c r="K10" s="343"/>
      <c r="L10" s="344"/>
      <c r="M10" s="345"/>
      <c r="N10" s="337"/>
      <c r="O10" s="338"/>
      <c r="P10" s="339"/>
    </row>
    <row r="11" spans="1:16" ht="13.5" thickBot="1">
      <c r="A11" s="83" t="s">
        <v>122</v>
      </c>
      <c r="B11" s="323"/>
      <c r="C11" s="329"/>
      <c r="D11" s="332"/>
      <c r="E11" s="72" t="s">
        <v>123</v>
      </c>
      <c r="F11" s="73" t="s">
        <v>124</v>
      </c>
      <c r="G11" s="73" t="s">
        <v>1</v>
      </c>
      <c r="H11" s="72" t="s">
        <v>123</v>
      </c>
      <c r="I11" s="73" t="s">
        <v>124</v>
      </c>
      <c r="J11" s="74" t="s">
        <v>1</v>
      </c>
      <c r="K11" s="85" t="s">
        <v>123</v>
      </c>
      <c r="L11" s="73" t="s">
        <v>124</v>
      </c>
      <c r="M11" s="73" t="s">
        <v>1</v>
      </c>
      <c r="N11" s="72" t="s">
        <v>123</v>
      </c>
      <c r="O11" s="73" t="s">
        <v>124</v>
      </c>
      <c r="P11" s="74" t="s">
        <v>1</v>
      </c>
    </row>
    <row r="12" spans="1:16" ht="12.75">
      <c r="A12" s="223" t="s">
        <v>381</v>
      </c>
      <c r="B12" s="218">
        <v>2006</v>
      </c>
      <c r="C12" s="324">
        <f>36882*265/1000+888</f>
        <v>10661.73</v>
      </c>
      <c r="D12" s="325">
        <v>3492</v>
      </c>
      <c r="E12" s="311">
        <v>21</v>
      </c>
      <c r="F12" s="305">
        <v>2363</v>
      </c>
      <c r="G12" s="305">
        <f>E12+F12</f>
        <v>2384</v>
      </c>
      <c r="H12" s="305">
        <v>1682</v>
      </c>
      <c r="I12" s="305">
        <v>287</v>
      </c>
      <c r="J12" s="307">
        <f>H12+I12</f>
        <v>1969</v>
      </c>
      <c r="K12" s="311">
        <v>1565</v>
      </c>
      <c r="L12" s="305">
        <f>85+336</f>
        <v>421</v>
      </c>
      <c r="M12" s="305">
        <f>K12+L12</f>
        <v>1986</v>
      </c>
      <c r="N12" s="305">
        <f>C12-D12-E12-H12-K12</f>
        <v>3901.7299999999996</v>
      </c>
      <c r="O12" s="305">
        <f>D12-F12-I12-L12</f>
        <v>421</v>
      </c>
      <c r="P12" s="307">
        <f>SUM(N12:O13)</f>
        <v>4322.73</v>
      </c>
    </row>
    <row r="13" spans="1:16" ht="13.5" thickBot="1">
      <c r="A13" s="221" t="s">
        <v>382</v>
      </c>
      <c r="B13" s="222">
        <v>2010</v>
      </c>
      <c r="C13" s="324"/>
      <c r="D13" s="325"/>
      <c r="E13" s="312"/>
      <c r="F13" s="306"/>
      <c r="G13" s="306"/>
      <c r="H13" s="306"/>
      <c r="I13" s="306"/>
      <c r="J13" s="308"/>
      <c r="K13" s="312"/>
      <c r="L13" s="306"/>
      <c r="M13" s="306"/>
      <c r="N13" s="306"/>
      <c r="O13" s="306"/>
      <c r="P13" s="308"/>
    </row>
    <row r="14" spans="1:16" ht="12.75">
      <c r="A14" s="217" t="s">
        <v>383</v>
      </c>
      <c r="B14" s="218">
        <v>2006</v>
      </c>
      <c r="C14" s="326">
        <v>93919</v>
      </c>
      <c r="D14" s="307">
        <v>37389</v>
      </c>
      <c r="E14" s="309">
        <v>9387</v>
      </c>
      <c r="F14" s="305">
        <v>4208</v>
      </c>
      <c r="G14" s="305">
        <f>E14+F14</f>
        <v>13595</v>
      </c>
      <c r="H14" s="305">
        <v>2587</v>
      </c>
      <c r="I14" s="305">
        <v>2300</v>
      </c>
      <c r="J14" s="307">
        <f>H14+I14</f>
        <v>4887</v>
      </c>
      <c r="K14" s="311">
        <v>7628</v>
      </c>
      <c r="L14" s="305">
        <f>6015+4394</f>
        <v>10409</v>
      </c>
      <c r="M14" s="305">
        <f>K14+L14</f>
        <v>18037</v>
      </c>
      <c r="N14" s="305">
        <f>C14-D14-E14-H14-K14</f>
        <v>36928</v>
      </c>
      <c r="O14" s="305">
        <f>D14-F14-I14-L14</f>
        <v>20472</v>
      </c>
      <c r="P14" s="307">
        <f>SUM(N14:O15)</f>
        <v>57400</v>
      </c>
    </row>
    <row r="15" spans="1:16" ht="13.5" thickBot="1">
      <c r="A15" s="219" t="s">
        <v>384</v>
      </c>
      <c r="B15" s="220">
        <v>2010</v>
      </c>
      <c r="C15" s="310"/>
      <c r="D15" s="308"/>
      <c r="E15" s="310"/>
      <c r="F15" s="306"/>
      <c r="G15" s="306"/>
      <c r="H15" s="306"/>
      <c r="I15" s="306"/>
      <c r="J15" s="308"/>
      <c r="K15" s="312"/>
      <c r="L15" s="306"/>
      <c r="M15" s="306"/>
      <c r="N15" s="306"/>
      <c r="O15" s="306"/>
      <c r="P15" s="308"/>
    </row>
    <row r="16" spans="1:16" ht="12.75">
      <c r="A16" s="217" t="s">
        <v>385</v>
      </c>
      <c r="B16" s="218">
        <v>2005</v>
      </c>
      <c r="C16" s="309">
        <v>10068</v>
      </c>
      <c r="D16" s="307">
        <v>7047</v>
      </c>
      <c r="E16" s="309">
        <v>0</v>
      </c>
      <c r="F16" s="305">
        <f>1413+2153</f>
        <v>3566</v>
      </c>
      <c r="G16" s="305">
        <f>E16+F16</f>
        <v>3566</v>
      </c>
      <c r="H16" s="305">
        <v>749</v>
      </c>
      <c r="I16" s="305">
        <v>1740</v>
      </c>
      <c r="J16" s="307">
        <f>H16+I16</f>
        <v>2489</v>
      </c>
      <c r="K16" s="311">
        <f>C16-D16-H16</f>
        <v>2272</v>
      </c>
      <c r="L16" s="305">
        <f>155+1586</f>
        <v>1741</v>
      </c>
      <c r="M16" s="305">
        <f>K16+L16</f>
        <v>4013</v>
      </c>
      <c r="N16" s="305">
        <f>C16-D16-E16-H16-K16</f>
        <v>0</v>
      </c>
      <c r="O16" s="305">
        <f>D16-F16-I16-L16</f>
        <v>0</v>
      </c>
      <c r="P16" s="307">
        <f>SUM(N16:O17)</f>
        <v>0</v>
      </c>
    </row>
    <row r="17" spans="1:16" ht="13.5" thickBot="1">
      <c r="A17" s="219" t="s">
        <v>386</v>
      </c>
      <c r="B17" s="220">
        <v>2009</v>
      </c>
      <c r="C17" s="310"/>
      <c r="D17" s="308"/>
      <c r="E17" s="310"/>
      <c r="F17" s="306"/>
      <c r="G17" s="306"/>
      <c r="H17" s="306"/>
      <c r="I17" s="306"/>
      <c r="J17" s="308"/>
      <c r="K17" s="312"/>
      <c r="L17" s="306"/>
      <c r="M17" s="306"/>
      <c r="N17" s="306"/>
      <c r="O17" s="306"/>
      <c r="P17" s="308"/>
    </row>
    <row r="18" spans="1:16" ht="12.75">
      <c r="A18" s="217" t="s">
        <v>387</v>
      </c>
      <c r="B18" s="218">
        <v>2005</v>
      </c>
      <c r="C18" s="309">
        <f>F18+I18+L18</f>
        <v>18504</v>
      </c>
      <c r="D18" s="307">
        <f>C18</f>
        <v>18504</v>
      </c>
      <c r="E18" s="309">
        <v>0</v>
      </c>
      <c r="F18" s="305">
        <f>7755+2218-3719</f>
        <v>6254</v>
      </c>
      <c r="G18" s="305">
        <f>E18+F18</f>
        <v>6254</v>
      </c>
      <c r="H18" s="305">
        <v>0</v>
      </c>
      <c r="I18" s="305">
        <f>1061+339</f>
        <v>1400</v>
      </c>
      <c r="J18" s="307">
        <f>H18+I18</f>
        <v>1400</v>
      </c>
      <c r="K18" s="311">
        <v>0</v>
      </c>
      <c r="L18" s="305">
        <f>8700+2150</f>
        <v>10850</v>
      </c>
      <c r="M18" s="305">
        <f>K18+L18</f>
        <v>10850</v>
      </c>
      <c r="N18" s="305">
        <v>0</v>
      </c>
      <c r="O18" s="305">
        <f>D18-F18-I18-L18</f>
        <v>0</v>
      </c>
      <c r="P18" s="307">
        <f>SUM(N18:O19)</f>
        <v>0</v>
      </c>
    </row>
    <row r="19" spans="1:16" ht="13.5" thickBot="1">
      <c r="A19" s="219" t="s">
        <v>388</v>
      </c>
      <c r="B19" s="220">
        <v>2009</v>
      </c>
      <c r="C19" s="310"/>
      <c r="D19" s="308"/>
      <c r="E19" s="310"/>
      <c r="F19" s="306"/>
      <c r="G19" s="306"/>
      <c r="H19" s="306"/>
      <c r="I19" s="306"/>
      <c r="J19" s="308"/>
      <c r="K19" s="312"/>
      <c r="L19" s="306"/>
      <c r="M19" s="306"/>
      <c r="N19" s="306"/>
      <c r="O19" s="306"/>
      <c r="P19" s="308"/>
    </row>
    <row r="20" spans="1:16" ht="12.75">
      <c r="A20" s="217" t="s">
        <v>389</v>
      </c>
      <c r="B20" s="218">
        <v>2003</v>
      </c>
      <c r="C20" s="309">
        <v>269536</v>
      </c>
      <c r="D20" s="307">
        <v>67380</v>
      </c>
      <c r="E20" s="309">
        <f>97173+48432</f>
        <v>145605</v>
      </c>
      <c r="F20" s="305">
        <f>49533+9138</f>
        <v>58671</v>
      </c>
      <c r="G20" s="305">
        <f>E20+F20</f>
        <v>204276</v>
      </c>
      <c r="H20" s="305">
        <v>0</v>
      </c>
      <c r="I20" s="305">
        <v>58272</v>
      </c>
      <c r="J20" s="307">
        <f>H20+I20</f>
        <v>58272</v>
      </c>
      <c r="K20" s="311">
        <v>47000</v>
      </c>
      <c r="L20" s="305">
        <v>0</v>
      </c>
      <c r="M20" s="305">
        <f>K20+L20</f>
        <v>47000</v>
      </c>
      <c r="N20" s="305">
        <v>0</v>
      </c>
      <c r="O20" s="305">
        <v>0</v>
      </c>
      <c r="P20" s="307">
        <v>0</v>
      </c>
    </row>
    <row r="21" spans="1:16" ht="13.5" thickBot="1">
      <c r="A21" s="219" t="s">
        <v>390</v>
      </c>
      <c r="B21" s="220">
        <v>2008</v>
      </c>
      <c r="C21" s="310"/>
      <c r="D21" s="308"/>
      <c r="E21" s="310"/>
      <c r="F21" s="306"/>
      <c r="G21" s="306"/>
      <c r="H21" s="306"/>
      <c r="I21" s="306"/>
      <c r="J21" s="308"/>
      <c r="K21" s="312"/>
      <c r="L21" s="306"/>
      <c r="M21" s="306"/>
      <c r="N21" s="306"/>
      <c r="O21" s="306"/>
      <c r="P21" s="308"/>
    </row>
    <row r="22" spans="1:16" ht="12.75">
      <c r="A22" s="217" t="s">
        <v>391</v>
      </c>
      <c r="B22" s="218">
        <v>2006</v>
      </c>
      <c r="C22" s="309">
        <v>427425</v>
      </c>
      <c r="D22" s="307">
        <v>110436</v>
      </c>
      <c r="E22" s="309">
        <v>0</v>
      </c>
      <c r="F22" s="305">
        <v>13006</v>
      </c>
      <c r="G22" s="305">
        <f>E22+F22</f>
        <v>13006</v>
      </c>
      <c r="H22" s="305">
        <v>100000</v>
      </c>
      <c r="I22" s="305">
        <v>64817</v>
      </c>
      <c r="J22" s="307">
        <f>H22+I22</f>
        <v>164817</v>
      </c>
      <c r="K22" s="311">
        <f>111297+48126</f>
        <v>159423</v>
      </c>
      <c r="L22" s="305">
        <v>14275</v>
      </c>
      <c r="M22" s="305">
        <f>K22+L22</f>
        <v>173698</v>
      </c>
      <c r="N22" s="305">
        <f>C22-D22-E22-H22-K22</f>
        <v>57566</v>
      </c>
      <c r="O22" s="305">
        <f>D22-F22-I22-L22</f>
        <v>18338</v>
      </c>
      <c r="P22" s="307">
        <f>SUM(N22:O23)</f>
        <v>75904</v>
      </c>
    </row>
    <row r="23" spans="1:16" ht="13.5" thickBot="1">
      <c r="A23" s="219" t="s">
        <v>392</v>
      </c>
      <c r="B23" s="220">
        <v>2010</v>
      </c>
      <c r="C23" s="310"/>
      <c r="D23" s="308"/>
      <c r="E23" s="310"/>
      <c r="F23" s="306"/>
      <c r="G23" s="306"/>
      <c r="H23" s="306"/>
      <c r="I23" s="306"/>
      <c r="J23" s="308"/>
      <c r="K23" s="312"/>
      <c r="L23" s="306"/>
      <c r="M23" s="306"/>
      <c r="N23" s="306"/>
      <c r="O23" s="306"/>
      <c r="P23" s="308"/>
    </row>
    <row r="24" spans="1:16" ht="12.75">
      <c r="A24" s="217" t="s">
        <v>393</v>
      </c>
      <c r="B24" s="218">
        <v>2006</v>
      </c>
      <c r="C24" s="309">
        <v>59843</v>
      </c>
      <c r="D24" s="307">
        <v>5799</v>
      </c>
      <c r="E24" s="309">
        <f>12313+18793</f>
        <v>31106</v>
      </c>
      <c r="F24" s="305">
        <f>285+5366</f>
        <v>5651</v>
      </c>
      <c r="G24" s="305">
        <f>E24+F24</f>
        <v>36757</v>
      </c>
      <c r="H24" s="305">
        <v>22824</v>
      </c>
      <c r="I24" s="305">
        <v>148</v>
      </c>
      <c r="J24" s="307">
        <f>H24+I24</f>
        <v>22972</v>
      </c>
      <c r="K24" s="311">
        <v>0</v>
      </c>
      <c r="L24" s="305">
        <v>0</v>
      </c>
      <c r="M24" s="305">
        <f>K24+L24</f>
        <v>0</v>
      </c>
      <c r="N24" s="305">
        <v>0</v>
      </c>
      <c r="O24" s="305">
        <f>D24-F24-I24-L24</f>
        <v>0</v>
      </c>
      <c r="P24" s="307">
        <v>0</v>
      </c>
    </row>
    <row r="25" spans="1:16" ht="13.5" thickBot="1">
      <c r="A25" s="219" t="s">
        <v>394</v>
      </c>
      <c r="B25" s="220">
        <v>2008</v>
      </c>
      <c r="C25" s="310"/>
      <c r="D25" s="308"/>
      <c r="E25" s="310"/>
      <c r="F25" s="306"/>
      <c r="G25" s="306"/>
      <c r="H25" s="306"/>
      <c r="I25" s="306"/>
      <c r="J25" s="308"/>
      <c r="K25" s="312"/>
      <c r="L25" s="306"/>
      <c r="M25" s="306"/>
      <c r="N25" s="306"/>
      <c r="O25" s="306"/>
      <c r="P25" s="308"/>
    </row>
    <row r="26" spans="1:16" ht="12.75">
      <c r="A26" s="217" t="s">
        <v>395</v>
      </c>
      <c r="B26" s="218">
        <v>2007</v>
      </c>
      <c r="C26" s="313">
        <v>51492</v>
      </c>
      <c r="D26" s="315">
        <v>2575</v>
      </c>
      <c r="E26" s="309">
        <v>0</v>
      </c>
      <c r="F26" s="305">
        <v>2575</v>
      </c>
      <c r="G26" s="305">
        <f>E26+F26</f>
        <v>2575</v>
      </c>
      <c r="H26" s="305">
        <f>37834+11083</f>
        <v>48917</v>
      </c>
      <c r="I26" s="305">
        <v>0</v>
      </c>
      <c r="J26" s="307">
        <f>H26+I26</f>
        <v>48917</v>
      </c>
      <c r="K26" s="311">
        <v>0</v>
      </c>
      <c r="L26" s="305">
        <v>0</v>
      </c>
      <c r="M26" s="305">
        <f>K26+L26</f>
        <v>0</v>
      </c>
      <c r="N26" s="305">
        <v>0</v>
      </c>
      <c r="O26" s="305">
        <f>D26-F26-I26-L26</f>
        <v>0</v>
      </c>
      <c r="P26" s="307">
        <v>0</v>
      </c>
    </row>
    <row r="27" spans="1:16" ht="13.5" thickBot="1">
      <c r="A27" s="219" t="s">
        <v>396</v>
      </c>
      <c r="B27" s="220">
        <v>2008</v>
      </c>
      <c r="C27" s="314"/>
      <c r="D27" s="316"/>
      <c r="E27" s="310"/>
      <c r="F27" s="306"/>
      <c r="G27" s="306"/>
      <c r="H27" s="306"/>
      <c r="I27" s="306"/>
      <c r="J27" s="308"/>
      <c r="K27" s="312"/>
      <c r="L27" s="306"/>
      <c r="M27" s="306"/>
      <c r="N27" s="306"/>
      <c r="O27" s="306"/>
      <c r="P27" s="308"/>
    </row>
  </sheetData>
  <mergeCells count="123">
    <mergeCell ref="A9:A10"/>
    <mergeCell ref="E9:G10"/>
    <mergeCell ref="H9:J10"/>
    <mergeCell ref="P16:P17"/>
    <mergeCell ref="P12:P13"/>
    <mergeCell ref="K14:K15"/>
    <mergeCell ref="L14:L15"/>
    <mergeCell ref="M14:M15"/>
    <mergeCell ref="N14:N15"/>
    <mergeCell ref="O14:O15"/>
    <mergeCell ref="K18:K19"/>
    <mergeCell ref="L18:L19"/>
    <mergeCell ref="M18:M19"/>
    <mergeCell ref="N18:N19"/>
    <mergeCell ref="O18:O19"/>
    <mergeCell ref="P18:P19"/>
    <mergeCell ref="L16:L17"/>
    <mergeCell ref="M16:M17"/>
    <mergeCell ref="N16:N17"/>
    <mergeCell ref="O16:O17"/>
    <mergeCell ref="P14:P15"/>
    <mergeCell ref="L12:L13"/>
    <mergeCell ref="M12:M13"/>
    <mergeCell ref="N12:N13"/>
    <mergeCell ref="O12:O13"/>
    <mergeCell ref="C8:C11"/>
    <mergeCell ref="D8:D11"/>
    <mergeCell ref="K8:P8"/>
    <mergeCell ref="N9:P10"/>
    <mergeCell ref="K9:M10"/>
    <mergeCell ref="J18:J19"/>
    <mergeCell ref="E18:E19"/>
    <mergeCell ref="F18:F19"/>
    <mergeCell ref="G18:G19"/>
    <mergeCell ref="H18:H19"/>
    <mergeCell ref="K12:K13"/>
    <mergeCell ref="K16:K17"/>
    <mergeCell ref="I14:I15"/>
    <mergeCell ref="J14:J15"/>
    <mergeCell ref="I12:I13"/>
    <mergeCell ref="J16:J17"/>
    <mergeCell ref="I16:I17"/>
    <mergeCell ref="J12:J13"/>
    <mergeCell ref="C18:C19"/>
    <mergeCell ref="D18:D19"/>
    <mergeCell ref="C16:C17"/>
    <mergeCell ref="D16:D17"/>
    <mergeCell ref="E16:E17"/>
    <mergeCell ref="I18:I19"/>
    <mergeCell ref="F16:F17"/>
    <mergeCell ref="G16:G17"/>
    <mergeCell ref="H16:H17"/>
    <mergeCell ref="C14:C15"/>
    <mergeCell ref="D14:D15"/>
    <mergeCell ref="E14:E15"/>
    <mergeCell ref="F14:F15"/>
    <mergeCell ref="G14:G15"/>
    <mergeCell ref="H14:H15"/>
    <mergeCell ref="A5:J5"/>
    <mergeCell ref="E8:J8"/>
    <mergeCell ref="B8:B11"/>
    <mergeCell ref="C12:C13"/>
    <mergeCell ref="D12:D13"/>
    <mergeCell ref="E12:E13"/>
    <mergeCell ref="F12:F13"/>
    <mergeCell ref="G12:G13"/>
    <mergeCell ref="H12:H13"/>
    <mergeCell ref="C20:C21"/>
    <mergeCell ref="D20:D21"/>
    <mergeCell ref="C22:C23"/>
    <mergeCell ref="D22:D23"/>
    <mergeCell ref="E20:E21"/>
    <mergeCell ref="F20:F21"/>
    <mergeCell ref="G20:G21"/>
    <mergeCell ref="H20:H21"/>
    <mergeCell ref="E22:E23"/>
    <mergeCell ref="C24:C25"/>
    <mergeCell ref="D24:D25"/>
    <mergeCell ref="C26:C27"/>
    <mergeCell ref="D26:D27"/>
    <mergeCell ref="I20:I21"/>
    <mergeCell ref="J20:J21"/>
    <mergeCell ref="K20:K21"/>
    <mergeCell ref="L20:L21"/>
    <mergeCell ref="M20:M21"/>
    <mergeCell ref="N20:N21"/>
    <mergeCell ref="O20:O21"/>
    <mergeCell ref="P20:P21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E24:E25"/>
    <mergeCell ref="F24:F25"/>
    <mergeCell ref="G24:G25"/>
    <mergeCell ref="H24:H25"/>
    <mergeCell ref="I24:I25"/>
    <mergeCell ref="J24:J25"/>
    <mergeCell ref="K24:K25"/>
    <mergeCell ref="M26:M27"/>
    <mergeCell ref="L24:L25"/>
    <mergeCell ref="M24:M25"/>
    <mergeCell ref="N24:N25"/>
    <mergeCell ref="N26:N27"/>
    <mergeCell ref="I26:I27"/>
    <mergeCell ref="J26:J27"/>
    <mergeCell ref="K26:K27"/>
    <mergeCell ref="L26:L27"/>
    <mergeCell ref="E26:E27"/>
    <mergeCell ref="F26:F27"/>
    <mergeCell ref="G26:G27"/>
    <mergeCell ref="H26:H27"/>
    <mergeCell ref="O26:O27"/>
    <mergeCell ref="P26:P27"/>
    <mergeCell ref="P24:P25"/>
    <mergeCell ref="O24:O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9" r:id="rId1"/>
  <headerFooter alignWithMargins="0">
    <oddHeader>&amp;C13. oldal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zoomScaleSheetLayoutView="25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G34" sqref="G34"/>
    </sheetView>
  </sheetViews>
  <sheetFormatPr defaultColWidth="9.140625" defaultRowHeight="12.75"/>
  <cols>
    <col min="1" max="1" width="4.421875" style="88" customWidth="1"/>
    <col min="2" max="2" width="67.8515625" style="88" customWidth="1"/>
    <col min="3" max="5" width="8.00390625" style="88" customWidth="1"/>
    <col min="6" max="6" width="11.57421875" style="90" customWidth="1"/>
    <col min="7" max="8" width="8.00390625" style="90" customWidth="1"/>
    <col min="9" max="9" width="11.57421875" style="90" customWidth="1"/>
    <col min="10" max="11" width="8.00390625" style="90" customWidth="1"/>
    <col min="12" max="12" width="10.28125" style="90" customWidth="1"/>
    <col min="13" max="16384" width="9.421875" style="90" customWidth="1"/>
  </cols>
  <sheetData>
    <row r="1" spans="1:9" ht="15.75" customHeight="1">
      <c r="A1" s="86"/>
      <c r="B1" s="87"/>
      <c r="E1" s="89"/>
      <c r="I1" s="194" t="s">
        <v>144</v>
      </c>
    </row>
    <row r="2" spans="1:9" ht="12" customHeight="1">
      <c r="A2" s="91" t="s">
        <v>397</v>
      </c>
      <c r="B2" s="87"/>
      <c r="E2" s="89"/>
      <c r="I2" s="89"/>
    </row>
    <row r="3" spans="1:5" ht="18" customHeight="1">
      <c r="A3" s="92"/>
      <c r="B3" s="93"/>
      <c r="C3" s="93" t="s">
        <v>288</v>
      </c>
      <c r="D3" s="94"/>
      <c r="E3" s="94"/>
    </row>
    <row r="4" spans="1:5" ht="12" customHeight="1">
      <c r="A4" s="92"/>
      <c r="B4" s="94"/>
      <c r="C4" s="94"/>
      <c r="D4" s="94"/>
      <c r="E4" s="94"/>
    </row>
    <row r="5" spans="1:9" ht="15" customHeight="1">
      <c r="A5" s="95"/>
      <c r="B5" s="90"/>
      <c r="C5" s="90"/>
      <c r="D5" s="96"/>
      <c r="E5" s="97"/>
      <c r="I5" s="195" t="s">
        <v>0</v>
      </c>
    </row>
    <row r="6" spans="1:12" s="102" customFormat="1" ht="61.5" customHeight="1">
      <c r="A6" s="98" t="s">
        <v>145</v>
      </c>
      <c r="B6" s="99" t="s">
        <v>146</v>
      </c>
      <c r="C6" s="100" t="s">
        <v>147</v>
      </c>
      <c r="D6" s="100" t="s">
        <v>148</v>
      </c>
      <c r="E6" s="100" t="s">
        <v>149</v>
      </c>
      <c r="F6" s="196" t="s">
        <v>289</v>
      </c>
      <c r="G6" s="100" t="s">
        <v>151</v>
      </c>
      <c r="H6" s="100" t="s">
        <v>152</v>
      </c>
      <c r="I6" s="196" t="s">
        <v>290</v>
      </c>
      <c r="J6" s="100" t="s">
        <v>154</v>
      </c>
      <c r="K6" s="100" t="s">
        <v>155</v>
      </c>
      <c r="L6" s="101" t="s">
        <v>1</v>
      </c>
    </row>
    <row r="7" spans="1:12" s="107" customFormat="1" ht="15" customHeight="1">
      <c r="A7" s="103" t="s">
        <v>156</v>
      </c>
      <c r="B7" s="104" t="s">
        <v>157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6">
        <f>SUM(C7:K7)</f>
        <v>0</v>
      </c>
    </row>
    <row r="8" spans="1:12" s="112" customFormat="1" ht="15.75" customHeight="1">
      <c r="A8" s="108"/>
      <c r="B8" s="109" t="s">
        <v>158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s="107" customFormat="1" ht="15" customHeight="1">
      <c r="A9" s="108"/>
      <c r="B9" s="113" t="s">
        <v>159</v>
      </c>
      <c r="C9" s="114">
        <v>0</v>
      </c>
      <c r="D9" s="114">
        <v>1808</v>
      </c>
      <c r="E9" s="114">
        <f>82160</f>
        <v>82160</v>
      </c>
      <c r="F9" s="114"/>
      <c r="G9" s="114">
        <v>57653</v>
      </c>
      <c r="H9" s="114">
        <v>0</v>
      </c>
      <c r="I9" s="114"/>
      <c r="J9" s="114"/>
      <c r="K9" s="114"/>
      <c r="L9" s="114">
        <f>SUM(C9:K9)</f>
        <v>141621</v>
      </c>
    </row>
    <row r="10" spans="1:12" s="107" customFormat="1" ht="15" customHeight="1">
      <c r="A10" s="108"/>
      <c r="B10" s="115" t="s">
        <v>160</v>
      </c>
      <c r="C10" s="116"/>
      <c r="D10" s="116">
        <v>-1808</v>
      </c>
      <c r="E10" s="116"/>
      <c r="F10" s="116"/>
      <c r="G10" s="116"/>
      <c r="H10" s="116"/>
      <c r="I10" s="116"/>
      <c r="J10" s="116"/>
      <c r="K10" s="116"/>
      <c r="L10" s="117">
        <f>SUM(C10:K10)</f>
        <v>-1808</v>
      </c>
    </row>
    <row r="11" spans="1:12" s="107" customFormat="1" ht="15" customHeight="1">
      <c r="A11" s="118" t="s">
        <v>161</v>
      </c>
      <c r="B11" s="119" t="s">
        <v>162</v>
      </c>
      <c r="C11" s="105">
        <f aca="true" t="shared" si="0" ref="C11:L11">SUM(C9:C10)</f>
        <v>0</v>
      </c>
      <c r="D11" s="105">
        <f t="shared" si="0"/>
        <v>0</v>
      </c>
      <c r="E11" s="105">
        <f t="shared" si="0"/>
        <v>82160</v>
      </c>
      <c r="F11" s="105">
        <f t="shared" si="0"/>
        <v>0</v>
      </c>
      <c r="G11" s="105">
        <f t="shared" si="0"/>
        <v>57653</v>
      </c>
      <c r="H11" s="105">
        <f t="shared" si="0"/>
        <v>0</v>
      </c>
      <c r="I11" s="105">
        <f t="shared" si="0"/>
        <v>0</v>
      </c>
      <c r="J11" s="105">
        <f t="shared" si="0"/>
        <v>0</v>
      </c>
      <c r="K11" s="105">
        <f t="shared" si="0"/>
        <v>0</v>
      </c>
      <c r="L11" s="105">
        <f t="shared" si="0"/>
        <v>139813</v>
      </c>
    </row>
    <row r="12" spans="1:12" s="107" customFormat="1" ht="30" customHeight="1">
      <c r="A12" s="118" t="s">
        <v>163</v>
      </c>
      <c r="B12" s="120" t="s">
        <v>164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>
        <f>SUM(C12:K12)</f>
        <v>0</v>
      </c>
    </row>
    <row r="13" spans="1:12" s="107" customFormat="1" ht="15" customHeight="1">
      <c r="A13" s="118" t="s">
        <v>165</v>
      </c>
      <c r="B13" s="104" t="s">
        <v>166</v>
      </c>
      <c r="C13" s="105">
        <f aca="true" t="shared" si="1" ref="C13:L13">C11+C12</f>
        <v>0</v>
      </c>
      <c r="D13" s="105">
        <f t="shared" si="1"/>
        <v>0</v>
      </c>
      <c r="E13" s="105">
        <f t="shared" si="1"/>
        <v>82160</v>
      </c>
      <c r="F13" s="105">
        <f t="shared" si="1"/>
        <v>0</v>
      </c>
      <c r="G13" s="105">
        <f t="shared" si="1"/>
        <v>57653</v>
      </c>
      <c r="H13" s="105">
        <f t="shared" si="1"/>
        <v>0</v>
      </c>
      <c r="I13" s="105">
        <f t="shared" si="1"/>
        <v>0</v>
      </c>
      <c r="J13" s="105">
        <f t="shared" si="1"/>
        <v>0</v>
      </c>
      <c r="K13" s="105">
        <f t="shared" si="1"/>
        <v>0</v>
      </c>
      <c r="L13" s="105">
        <f t="shared" si="1"/>
        <v>139813</v>
      </c>
    </row>
    <row r="14" spans="1:12" s="107" customFormat="1" ht="19.5" customHeight="1">
      <c r="A14" s="103" t="s">
        <v>167</v>
      </c>
      <c r="B14" s="104" t="s">
        <v>168</v>
      </c>
      <c r="C14" s="105">
        <f aca="true" t="shared" si="2" ref="C14:L14">C7+C13</f>
        <v>0</v>
      </c>
      <c r="D14" s="105">
        <f t="shared" si="2"/>
        <v>0</v>
      </c>
      <c r="E14" s="105">
        <f t="shared" si="2"/>
        <v>82160</v>
      </c>
      <c r="F14" s="105">
        <f t="shared" si="2"/>
        <v>0</v>
      </c>
      <c r="G14" s="105">
        <f t="shared" si="2"/>
        <v>57653</v>
      </c>
      <c r="H14" s="105">
        <f t="shared" si="2"/>
        <v>0</v>
      </c>
      <c r="I14" s="105">
        <f t="shared" si="2"/>
        <v>0</v>
      </c>
      <c r="J14" s="105">
        <f t="shared" si="2"/>
        <v>0</v>
      </c>
      <c r="K14" s="105">
        <f t="shared" si="2"/>
        <v>0</v>
      </c>
      <c r="L14" s="105">
        <f t="shared" si="2"/>
        <v>139813</v>
      </c>
    </row>
    <row r="15" spans="1:12" s="107" customFormat="1" ht="27.75" customHeight="1">
      <c r="A15" s="121" t="s">
        <v>169</v>
      </c>
      <c r="B15" s="122" t="s">
        <v>170</v>
      </c>
      <c r="C15" s="123">
        <f aca="true" t="shared" si="3" ref="C15:L15">C16+C17+C21</f>
        <v>0</v>
      </c>
      <c r="D15" s="123">
        <f t="shared" si="3"/>
        <v>0</v>
      </c>
      <c r="E15" s="123">
        <f t="shared" si="3"/>
        <v>0</v>
      </c>
      <c r="F15" s="123">
        <f t="shared" si="3"/>
        <v>0</v>
      </c>
      <c r="G15" s="123">
        <f t="shared" si="3"/>
        <v>0</v>
      </c>
      <c r="H15" s="123">
        <f t="shared" si="3"/>
        <v>0</v>
      </c>
      <c r="I15" s="123">
        <f t="shared" si="3"/>
        <v>0</v>
      </c>
      <c r="J15" s="123">
        <f t="shared" si="3"/>
        <v>0</v>
      </c>
      <c r="K15" s="123">
        <f t="shared" si="3"/>
        <v>0</v>
      </c>
      <c r="L15" s="123">
        <f t="shared" si="3"/>
        <v>0</v>
      </c>
    </row>
    <row r="16" spans="1:12" s="107" customFormat="1" ht="15" customHeight="1">
      <c r="A16" s="108"/>
      <c r="B16" s="124" t="s">
        <v>237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>
        <f>SUM(C16:K16)</f>
        <v>0</v>
      </c>
    </row>
    <row r="17" spans="1:12" s="107" customFormat="1" ht="15" customHeight="1">
      <c r="A17" s="108"/>
      <c r="B17" s="124" t="s">
        <v>238</v>
      </c>
      <c r="C17" s="123">
        <f aca="true" t="shared" si="4" ref="C17:L17">SUM(C18:C20)</f>
        <v>0</v>
      </c>
      <c r="D17" s="123">
        <f t="shared" si="4"/>
        <v>0</v>
      </c>
      <c r="E17" s="123">
        <f t="shared" si="4"/>
        <v>0</v>
      </c>
      <c r="F17" s="123">
        <f t="shared" si="4"/>
        <v>0</v>
      </c>
      <c r="G17" s="123">
        <f t="shared" si="4"/>
        <v>0</v>
      </c>
      <c r="H17" s="123">
        <f t="shared" si="4"/>
        <v>0</v>
      </c>
      <c r="I17" s="123">
        <f t="shared" si="4"/>
        <v>0</v>
      </c>
      <c r="J17" s="123">
        <f t="shared" si="4"/>
        <v>0</v>
      </c>
      <c r="K17" s="123">
        <f t="shared" si="4"/>
        <v>0</v>
      </c>
      <c r="L17" s="123">
        <f t="shared" si="4"/>
        <v>0</v>
      </c>
    </row>
    <row r="18" spans="1:12" s="107" customFormat="1" ht="15" customHeight="1">
      <c r="A18" s="108"/>
      <c r="B18" s="125" t="s">
        <v>171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>
        <f>SUM(C18:K18)</f>
        <v>0</v>
      </c>
    </row>
    <row r="19" spans="1:12" s="107" customFormat="1" ht="15" customHeight="1">
      <c r="A19" s="108"/>
      <c r="B19" s="125" t="s">
        <v>172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>
        <f>SUM(C19:K19)</f>
        <v>0</v>
      </c>
    </row>
    <row r="20" spans="1:12" s="107" customFormat="1" ht="15" customHeight="1">
      <c r="A20" s="108"/>
      <c r="B20" s="125"/>
      <c r="C20" s="114"/>
      <c r="D20" s="114"/>
      <c r="E20" s="114"/>
      <c r="F20" s="114"/>
      <c r="G20" s="114"/>
      <c r="H20" s="114"/>
      <c r="I20" s="114"/>
      <c r="J20" s="114"/>
      <c r="K20" s="114"/>
      <c r="L20" s="114">
        <f>SUM(C20:K20)</f>
        <v>0</v>
      </c>
    </row>
    <row r="21" spans="1:12" s="107" customFormat="1" ht="15" customHeight="1">
      <c r="A21" s="108"/>
      <c r="B21" s="124" t="s">
        <v>173</v>
      </c>
      <c r="C21" s="114">
        <f aca="true" t="shared" si="5" ref="C21:L21">SUM(C22:C27)</f>
        <v>0</v>
      </c>
      <c r="D21" s="114">
        <f t="shared" si="5"/>
        <v>0</v>
      </c>
      <c r="E21" s="114">
        <f t="shared" si="5"/>
        <v>0</v>
      </c>
      <c r="F21" s="114">
        <f t="shared" si="5"/>
        <v>0</v>
      </c>
      <c r="G21" s="114">
        <f t="shared" si="5"/>
        <v>0</v>
      </c>
      <c r="H21" s="114">
        <f t="shared" si="5"/>
        <v>0</v>
      </c>
      <c r="I21" s="114">
        <f t="shared" si="5"/>
        <v>0</v>
      </c>
      <c r="J21" s="114">
        <f t="shared" si="5"/>
        <v>0</v>
      </c>
      <c r="K21" s="114">
        <f t="shared" si="5"/>
        <v>0</v>
      </c>
      <c r="L21" s="114">
        <f t="shared" si="5"/>
        <v>0</v>
      </c>
    </row>
    <row r="22" spans="1:12" s="107" customFormat="1" ht="15" customHeight="1">
      <c r="A22" s="108"/>
      <c r="B22" s="125" t="s">
        <v>174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14">
        <f aca="true" t="shared" si="6" ref="L22:L27">SUM(C22:K22)</f>
        <v>0</v>
      </c>
    </row>
    <row r="23" spans="1:12" s="107" customFormat="1" ht="15" customHeight="1">
      <c r="A23" s="108"/>
      <c r="B23" s="125" t="s">
        <v>291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>
        <f t="shared" si="6"/>
        <v>0</v>
      </c>
    </row>
    <row r="24" spans="1:12" s="107" customFormat="1" ht="15" customHeight="1">
      <c r="A24" s="108"/>
      <c r="B24" s="125" t="s">
        <v>292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>
        <f t="shared" si="6"/>
        <v>0</v>
      </c>
    </row>
    <row r="25" spans="1:12" s="107" customFormat="1" ht="15" customHeight="1">
      <c r="A25" s="108"/>
      <c r="B25" s="197" t="s">
        <v>293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16">
        <f t="shared" si="6"/>
        <v>0</v>
      </c>
    </row>
    <row r="26" spans="1:12" s="107" customFormat="1" ht="15" customHeight="1">
      <c r="A26" s="108"/>
      <c r="B26" s="124"/>
      <c r="C26" s="114"/>
      <c r="D26" s="114"/>
      <c r="E26" s="114"/>
      <c r="F26" s="114"/>
      <c r="G26" s="114"/>
      <c r="H26" s="114"/>
      <c r="I26" s="114"/>
      <c r="J26" s="114"/>
      <c r="K26" s="114"/>
      <c r="L26" s="116">
        <f t="shared" si="6"/>
        <v>0</v>
      </c>
    </row>
    <row r="27" spans="1:12" s="107" customFormat="1" ht="15" customHeight="1">
      <c r="A27" s="127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16">
        <f t="shared" si="6"/>
        <v>0</v>
      </c>
    </row>
    <row r="28" spans="1:12" s="107" customFormat="1" ht="19.5" customHeight="1">
      <c r="A28" s="103" t="s">
        <v>175</v>
      </c>
      <c r="B28" s="104" t="s">
        <v>176</v>
      </c>
      <c r="C28" s="105">
        <f aca="true" t="shared" si="7" ref="C28:L28">C14-C15</f>
        <v>0</v>
      </c>
      <c r="D28" s="105">
        <f t="shared" si="7"/>
        <v>0</v>
      </c>
      <c r="E28" s="105">
        <f t="shared" si="7"/>
        <v>82160</v>
      </c>
      <c r="F28" s="105">
        <f t="shared" si="7"/>
        <v>0</v>
      </c>
      <c r="G28" s="105">
        <f t="shared" si="7"/>
        <v>57653</v>
      </c>
      <c r="H28" s="105">
        <f t="shared" si="7"/>
        <v>0</v>
      </c>
      <c r="I28" s="105">
        <f t="shared" si="7"/>
        <v>0</v>
      </c>
      <c r="J28" s="105">
        <f t="shared" si="7"/>
        <v>0</v>
      </c>
      <c r="K28" s="105">
        <f t="shared" si="7"/>
        <v>0</v>
      </c>
      <c r="L28" s="105">
        <f t="shared" si="7"/>
        <v>139813</v>
      </c>
    </row>
    <row r="29" spans="1:12" s="107" customFormat="1" ht="15" customHeight="1">
      <c r="A29" s="108"/>
      <c r="B29" s="109" t="s">
        <v>177</v>
      </c>
      <c r="C29" s="110">
        <f aca="true" t="shared" si="8" ref="C29:L29">C35+C36</f>
        <v>0</v>
      </c>
      <c r="D29" s="110">
        <f t="shared" si="8"/>
        <v>0</v>
      </c>
      <c r="E29" s="110">
        <f t="shared" si="8"/>
        <v>82160</v>
      </c>
      <c r="F29" s="110">
        <f t="shared" si="8"/>
        <v>0</v>
      </c>
      <c r="G29" s="110">
        <f t="shared" si="8"/>
        <v>57653</v>
      </c>
      <c r="H29" s="110">
        <f t="shared" si="8"/>
        <v>0</v>
      </c>
      <c r="I29" s="110">
        <f t="shared" si="8"/>
        <v>0</v>
      </c>
      <c r="J29" s="110">
        <f t="shared" si="8"/>
        <v>0</v>
      </c>
      <c r="K29" s="110">
        <f t="shared" si="8"/>
        <v>0</v>
      </c>
      <c r="L29" s="110">
        <f t="shared" si="8"/>
        <v>139813</v>
      </c>
    </row>
    <row r="30" spans="1:12" s="107" customFormat="1" ht="15" customHeight="1">
      <c r="A30" s="108"/>
      <c r="B30" s="130" t="s">
        <v>178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14">
        <f>SUM(C30:K30)</f>
        <v>0</v>
      </c>
    </row>
    <row r="31" spans="1:12" s="107" customFormat="1" ht="15" customHeight="1">
      <c r="A31" s="108"/>
      <c r="B31" s="124" t="s">
        <v>179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14">
        <f>SUM(C31:K31)</f>
        <v>0</v>
      </c>
    </row>
    <row r="32" spans="1:12" s="107" customFormat="1" ht="15" customHeight="1">
      <c r="A32" s="108"/>
      <c r="B32" s="124" t="s">
        <v>180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>
        <f>SUM(C32:K32)</f>
        <v>0</v>
      </c>
    </row>
    <row r="33" spans="1:12" s="107" customFormat="1" ht="15" customHeight="1">
      <c r="A33" s="108"/>
      <c r="B33" s="124" t="s">
        <v>181</v>
      </c>
      <c r="C33" s="114"/>
      <c r="D33" s="114"/>
      <c r="E33" s="114">
        <f>16000-504+580+14894+400+493-6</f>
        <v>31857</v>
      </c>
      <c r="F33" s="114"/>
      <c r="G33" s="114">
        <f>20439+13500</f>
        <v>33939</v>
      </c>
      <c r="H33" s="114"/>
      <c r="I33" s="114"/>
      <c r="J33" s="114"/>
      <c r="K33" s="114"/>
      <c r="L33" s="114">
        <f>SUM(C33:K33)</f>
        <v>65796</v>
      </c>
    </row>
    <row r="34" spans="1:12" s="107" customFormat="1" ht="15" customHeight="1">
      <c r="A34" s="108"/>
      <c r="B34" s="124" t="s">
        <v>182</v>
      </c>
      <c r="C34" s="114"/>
      <c r="D34" s="114"/>
      <c r="E34" s="114">
        <v>50303</v>
      </c>
      <c r="F34" s="114"/>
      <c r="G34" s="114">
        <v>23714</v>
      </c>
      <c r="H34" s="114"/>
      <c r="I34" s="114"/>
      <c r="J34" s="114"/>
      <c r="K34" s="114"/>
      <c r="L34" s="114">
        <f>SUM(C34:K34)</f>
        <v>74017</v>
      </c>
    </row>
    <row r="35" spans="1:12" s="107" customFormat="1" ht="15" customHeight="1">
      <c r="A35" s="108"/>
      <c r="B35" s="124" t="s">
        <v>183</v>
      </c>
      <c r="C35" s="114">
        <f aca="true" t="shared" si="9" ref="C35:L35">SUM(C30:C34)</f>
        <v>0</v>
      </c>
      <c r="D35" s="114">
        <f t="shared" si="9"/>
        <v>0</v>
      </c>
      <c r="E35" s="114">
        <f t="shared" si="9"/>
        <v>82160</v>
      </c>
      <c r="F35" s="114">
        <f t="shared" si="9"/>
        <v>0</v>
      </c>
      <c r="G35" s="114">
        <f t="shared" si="9"/>
        <v>57653</v>
      </c>
      <c r="H35" s="114">
        <f t="shared" si="9"/>
        <v>0</v>
      </c>
      <c r="I35" s="114">
        <f t="shared" si="9"/>
        <v>0</v>
      </c>
      <c r="J35" s="114">
        <f t="shared" si="9"/>
        <v>0</v>
      </c>
      <c r="K35" s="114">
        <f t="shared" si="9"/>
        <v>0</v>
      </c>
      <c r="L35" s="114">
        <f t="shared" si="9"/>
        <v>139813</v>
      </c>
    </row>
    <row r="36" spans="1:12" s="131" customFormat="1" ht="15" customHeight="1">
      <c r="A36" s="108"/>
      <c r="B36" s="124" t="s">
        <v>184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>
        <f>SUM(C36:K36)</f>
        <v>0</v>
      </c>
    </row>
    <row r="37" spans="1:12" s="107" customFormat="1" ht="9.75" customHeight="1">
      <c r="A37" s="1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</row>
  </sheetData>
  <printOptions horizontalCentered="1"/>
  <pageMargins left="0.7874015748031497" right="0.7874015748031497" top="0.69" bottom="0.64" header="0.5118110236220472" footer="0.5118110236220472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75" zoomScaleNormal="75" zoomScaleSheetLayoutView="75" workbookViewId="0" topLeftCell="A21">
      <selection activeCell="I68" sqref="I68"/>
    </sheetView>
  </sheetViews>
  <sheetFormatPr defaultColWidth="9.140625" defaultRowHeight="21.75" customHeight="1"/>
  <cols>
    <col min="1" max="1" width="62.421875" style="88" customWidth="1"/>
    <col min="2" max="11" width="8.421875" style="96" customWidth="1"/>
    <col min="12" max="12" width="7.140625" style="96" customWidth="1"/>
    <col min="13" max="14" width="6.7109375" style="96" customWidth="1"/>
    <col min="15" max="15" width="7.140625" style="96" customWidth="1"/>
    <col min="16" max="16" width="7.57421875" style="96" customWidth="1"/>
    <col min="17" max="16384" width="9.421875" style="96" customWidth="1"/>
  </cols>
  <sheetData>
    <row r="1" spans="1:8" ht="15" customHeight="1">
      <c r="A1" s="91"/>
      <c r="B1" s="87"/>
      <c r="H1" s="198" t="s">
        <v>185</v>
      </c>
    </row>
    <row r="2" spans="1:8" ht="15" customHeight="1">
      <c r="A2" s="91" t="s">
        <v>397</v>
      </c>
      <c r="B2" s="87"/>
      <c r="H2" s="199" t="s">
        <v>186</v>
      </c>
    </row>
    <row r="3" spans="1:8" ht="16.5" customHeight="1">
      <c r="A3" s="91"/>
      <c r="B3" s="87"/>
      <c r="C3" s="135" t="s">
        <v>294</v>
      </c>
      <c r="H3" s="199"/>
    </row>
    <row r="4" spans="1:3" ht="15" customHeight="1">
      <c r="A4" s="135"/>
      <c r="B4" s="87"/>
      <c r="C4" s="135"/>
    </row>
    <row r="5" spans="2:11" ht="15" customHeight="1">
      <c r="B5" s="136"/>
      <c r="C5" s="136"/>
      <c r="D5" s="136"/>
      <c r="E5" s="136"/>
      <c r="F5" s="136"/>
      <c r="G5" s="136"/>
      <c r="H5" s="191" t="s">
        <v>0</v>
      </c>
      <c r="I5" s="136"/>
      <c r="J5" s="136"/>
      <c r="K5" s="200"/>
    </row>
    <row r="6" spans="1:11" ht="43.5" customHeight="1">
      <c r="A6" s="137" t="s">
        <v>187</v>
      </c>
      <c r="B6" s="187" t="s">
        <v>147</v>
      </c>
      <c r="C6" s="187" t="s">
        <v>148</v>
      </c>
      <c r="D6" s="187" t="s">
        <v>149</v>
      </c>
      <c r="E6" s="187" t="s">
        <v>150</v>
      </c>
      <c r="F6" s="187" t="s">
        <v>151</v>
      </c>
      <c r="G6" s="187" t="s">
        <v>152</v>
      </c>
      <c r="H6" s="187" t="s">
        <v>153</v>
      </c>
      <c r="I6" s="187" t="s">
        <v>154</v>
      </c>
      <c r="J6" s="187" t="s">
        <v>155</v>
      </c>
      <c r="K6" s="188" t="s">
        <v>1</v>
      </c>
    </row>
    <row r="7" spans="1:11" ht="15.75" customHeight="1">
      <c r="A7" s="138" t="s">
        <v>188</v>
      </c>
      <c r="B7" s="139">
        <f aca="true" t="shared" si="0" ref="B7:K7">SUM(B8:B23)</f>
        <v>0</v>
      </c>
      <c r="C7" s="139">
        <f t="shared" si="0"/>
        <v>0</v>
      </c>
      <c r="D7" s="139">
        <f t="shared" si="0"/>
        <v>31857</v>
      </c>
      <c r="E7" s="139">
        <f t="shared" si="0"/>
        <v>0</v>
      </c>
      <c r="F7" s="139">
        <f t="shared" si="0"/>
        <v>33939</v>
      </c>
      <c r="G7" s="139">
        <f t="shared" si="0"/>
        <v>0</v>
      </c>
      <c r="H7" s="139">
        <f t="shared" si="0"/>
        <v>0</v>
      </c>
      <c r="I7" s="139">
        <f t="shared" si="0"/>
        <v>0</v>
      </c>
      <c r="J7" s="139">
        <f t="shared" si="0"/>
        <v>0</v>
      </c>
      <c r="K7" s="139">
        <f t="shared" si="0"/>
        <v>65796</v>
      </c>
    </row>
    <row r="8" spans="1:11" ht="15.75" customHeight="1">
      <c r="A8" s="140" t="s">
        <v>189</v>
      </c>
      <c r="B8" s="139"/>
      <c r="C8" s="139"/>
      <c r="D8" s="139"/>
      <c r="E8" s="139"/>
      <c r="F8" s="139"/>
      <c r="G8" s="139"/>
      <c r="H8" s="139"/>
      <c r="I8" s="139"/>
      <c r="J8" s="139"/>
      <c r="K8" s="141">
        <f aca="true" t="shared" si="1" ref="K8:K23">SUM(B8:J8)</f>
        <v>0</v>
      </c>
    </row>
    <row r="9" spans="1:11" ht="15.75" customHeight="1">
      <c r="A9" s="140" t="s">
        <v>190</v>
      </c>
      <c r="B9" s="141"/>
      <c r="C9" s="141"/>
      <c r="D9" s="141"/>
      <c r="E9" s="141"/>
      <c r="F9" s="141"/>
      <c r="G9" s="141"/>
      <c r="H9" s="141"/>
      <c r="I9" s="141"/>
      <c r="J9" s="141"/>
      <c r="K9" s="141">
        <f t="shared" si="1"/>
        <v>0</v>
      </c>
    </row>
    <row r="10" spans="1:11" ht="15.75" customHeight="1">
      <c r="A10" s="140" t="s">
        <v>191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>
        <f t="shared" si="1"/>
        <v>0</v>
      </c>
    </row>
    <row r="11" spans="1:11" ht="15.75" customHeight="1">
      <c r="A11" s="140" t="s">
        <v>192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>
        <f t="shared" si="1"/>
        <v>0</v>
      </c>
    </row>
    <row r="12" spans="1:11" ht="15.75" customHeight="1">
      <c r="A12" s="142" t="s">
        <v>193</v>
      </c>
      <c r="B12" s="141"/>
      <c r="C12" s="141"/>
      <c r="D12" s="141">
        <v>394</v>
      </c>
      <c r="E12" s="141"/>
      <c r="F12" s="141"/>
      <c r="G12" s="141"/>
      <c r="H12" s="141"/>
      <c r="I12" s="141"/>
      <c r="J12" s="141"/>
      <c r="K12" s="141">
        <f t="shared" si="1"/>
        <v>394</v>
      </c>
    </row>
    <row r="13" spans="1:11" ht="15.75" customHeight="1">
      <c r="A13" s="143" t="s">
        <v>295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>
        <f t="shared" si="1"/>
        <v>0</v>
      </c>
    </row>
    <row r="14" spans="1:11" ht="15.75" customHeight="1">
      <c r="A14" s="143" t="s">
        <v>194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>
        <f t="shared" si="1"/>
        <v>0</v>
      </c>
    </row>
    <row r="15" spans="1:11" ht="15.75" customHeight="1">
      <c r="A15" s="143" t="s">
        <v>239</v>
      </c>
      <c r="B15" s="141"/>
      <c r="C15" s="141"/>
      <c r="D15" s="141">
        <v>580</v>
      </c>
      <c r="E15" s="141"/>
      <c r="F15" s="141">
        <v>13500</v>
      </c>
      <c r="G15" s="141"/>
      <c r="H15" s="141"/>
      <c r="I15" s="141"/>
      <c r="J15" s="141"/>
      <c r="K15" s="141">
        <f t="shared" si="1"/>
        <v>14080</v>
      </c>
    </row>
    <row r="16" spans="1:11" ht="15.75" customHeight="1">
      <c r="A16" s="143" t="s">
        <v>195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41">
        <f t="shared" si="1"/>
        <v>0</v>
      </c>
    </row>
    <row r="17" spans="1:11" ht="15.75" customHeight="1">
      <c r="A17" s="140" t="s">
        <v>196</v>
      </c>
      <c r="B17" s="139"/>
      <c r="C17" s="139"/>
      <c r="D17" s="139">
        <f>14894+16000-504</f>
        <v>30390</v>
      </c>
      <c r="E17" s="139"/>
      <c r="F17" s="139"/>
      <c r="G17" s="139"/>
      <c r="H17" s="139"/>
      <c r="I17" s="139"/>
      <c r="J17" s="139"/>
      <c r="K17" s="141">
        <f t="shared" si="1"/>
        <v>30390</v>
      </c>
    </row>
    <row r="18" spans="1:11" ht="15.75" customHeight="1">
      <c r="A18" s="140" t="s">
        <v>197</v>
      </c>
      <c r="B18" s="139"/>
      <c r="C18" s="139"/>
      <c r="D18" s="139">
        <v>493</v>
      </c>
      <c r="E18" s="139"/>
      <c r="F18" s="139">
        <v>20439</v>
      </c>
      <c r="G18" s="139"/>
      <c r="H18" s="139"/>
      <c r="I18" s="139"/>
      <c r="J18" s="139"/>
      <c r="K18" s="141">
        <f t="shared" si="1"/>
        <v>20932</v>
      </c>
    </row>
    <row r="19" spans="1:11" ht="15.75" customHeight="1">
      <c r="A19" s="140" t="s">
        <v>240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41">
        <f t="shared" si="1"/>
        <v>0</v>
      </c>
    </row>
    <row r="20" spans="1:11" ht="15.75" customHeight="1">
      <c r="A20" s="140" t="s">
        <v>296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41">
        <f t="shared" si="1"/>
        <v>0</v>
      </c>
    </row>
    <row r="21" spans="1:11" ht="15.75" customHeight="1">
      <c r="A21" s="140"/>
      <c r="B21" s="139"/>
      <c r="C21" s="139"/>
      <c r="D21" s="139"/>
      <c r="E21" s="139"/>
      <c r="F21" s="139"/>
      <c r="G21" s="139"/>
      <c r="H21" s="139"/>
      <c r="I21" s="139"/>
      <c r="J21" s="139"/>
      <c r="K21" s="141">
        <f t="shared" si="1"/>
        <v>0</v>
      </c>
    </row>
    <row r="22" spans="1:11" ht="15.75" customHeight="1">
      <c r="A22" s="140"/>
      <c r="B22" s="139"/>
      <c r="C22" s="139"/>
      <c r="D22" s="139"/>
      <c r="E22" s="139"/>
      <c r="F22" s="139"/>
      <c r="G22" s="139"/>
      <c r="H22" s="139"/>
      <c r="I22" s="139"/>
      <c r="J22" s="139"/>
      <c r="K22" s="141">
        <f t="shared" si="1"/>
        <v>0</v>
      </c>
    </row>
    <row r="23" spans="1:11" ht="15.75" customHeight="1">
      <c r="A23" s="140"/>
      <c r="B23" s="139"/>
      <c r="C23" s="139"/>
      <c r="D23" s="139"/>
      <c r="E23" s="139"/>
      <c r="F23" s="139"/>
      <c r="G23" s="139"/>
      <c r="H23" s="139"/>
      <c r="I23" s="139"/>
      <c r="J23" s="139"/>
      <c r="K23" s="141">
        <f t="shared" si="1"/>
        <v>0</v>
      </c>
    </row>
    <row r="24" spans="1:11" ht="30" customHeight="1">
      <c r="A24" s="144" t="s">
        <v>198</v>
      </c>
      <c r="B24" s="145">
        <f aca="true" t="shared" si="2" ref="B24:K24">SUM(B25:B31)</f>
        <v>0</v>
      </c>
      <c r="C24" s="145">
        <f t="shared" si="2"/>
        <v>0</v>
      </c>
      <c r="D24" s="145">
        <f t="shared" si="2"/>
        <v>0</v>
      </c>
      <c r="E24" s="145">
        <f t="shared" si="2"/>
        <v>0</v>
      </c>
      <c r="F24" s="145">
        <f t="shared" si="2"/>
        <v>0</v>
      </c>
      <c r="G24" s="145">
        <f t="shared" si="2"/>
        <v>0</v>
      </c>
      <c r="H24" s="145">
        <f t="shared" si="2"/>
        <v>0</v>
      </c>
      <c r="I24" s="145">
        <f t="shared" si="2"/>
        <v>0</v>
      </c>
      <c r="J24" s="145">
        <f t="shared" si="2"/>
        <v>0</v>
      </c>
      <c r="K24" s="145">
        <f t="shared" si="2"/>
        <v>0</v>
      </c>
    </row>
    <row r="25" spans="1:11" ht="15.75" customHeight="1">
      <c r="A25" s="146"/>
      <c r="B25" s="139"/>
      <c r="C25" s="139"/>
      <c r="D25" s="139"/>
      <c r="E25" s="139"/>
      <c r="F25" s="139"/>
      <c r="G25" s="139"/>
      <c r="H25" s="139"/>
      <c r="I25" s="139"/>
      <c r="J25" s="139"/>
      <c r="K25" s="139">
        <f aca="true" t="shared" si="3" ref="K25:K33">SUM(B25:J25)</f>
        <v>0</v>
      </c>
    </row>
    <row r="26" spans="1:11" ht="15.75" customHeight="1">
      <c r="A26" s="142"/>
      <c r="B26" s="139"/>
      <c r="C26" s="139"/>
      <c r="D26" s="139"/>
      <c r="E26" s="139"/>
      <c r="F26" s="139"/>
      <c r="G26" s="139"/>
      <c r="H26" s="139"/>
      <c r="I26" s="139"/>
      <c r="J26" s="139"/>
      <c r="K26" s="141">
        <f t="shared" si="3"/>
        <v>0</v>
      </c>
    </row>
    <row r="27" spans="1:11" ht="15.75" customHeight="1">
      <c r="A27" s="142"/>
      <c r="B27" s="139"/>
      <c r="C27" s="139"/>
      <c r="D27" s="139"/>
      <c r="E27" s="139"/>
      <c r="F27" s="139"/>
      <c r="G27" s="139"/>
      <c r="H27" s="139"/>
      <c r="I27" s="139"/>
      <c r="J27" s="139"/>
      <c r="K27" s="139">
        <f t="shared" si="3"/>
        <v>0</v>
      </c>
    </row>
    <row r="28" spans="1:11" ht="15.75" customHeight="1">
      <c r="A28" s="142"/>
      <c r="B28" s="139"/>
      <c r="C28" s="139"/>
      <c r="D28" s="139"/>
      <c r="E28" s="139"/>
      <c r="F28" s="139"/>
      <c r="G28" s="139"/>
      <c r="H28" s="139"/>
      <c r="I28" s="139"/>
      <c r="J28" s="139"/>
      <c r="K28" s="139">
        <f t="shared" si="3"/>
        <v>0</v>
      </c>
    </row>
    <row r="29" spans="1:11" ht="15.75" customHeight="1">
      <c r="A29" s="142"/>
      <c r="B29" s="139"/>
      <c r="C29" s="139"/>
      <c r="D29" s="139"/>
      <c r="E29" s="139"/>
      <c r="F29" s="139"/>
      <c r="G29" s="139"/>
      <c r="H29" s="139"/>
      <c r="I29" s="139"/>
      <c r="J29" s="139"/>
      <c r="K29" s="139">
        <f t="shared" si="3"/>
        <v>0</v>
      </c>
    </row>
    <row r="30" spans="1:11" ht="15.75" customHeight="1">
      <c r="A30" s="142"/>
      <c r="B30" s="139"/>
      <c r="C30" s="139"/>
      <c r="D30" s="139"/>
      <c r="E30" s="139"/>
      <c r="F30" s="139"/>
      <c r="G30" s="139"/>
      <c r="H30" s="139"/>
      <c r="I30" s="139"/>
      <c r="J30" s="139"/>
      <c r="K30" s="139">
        <f t="shared" si="3"/>
        <v>0</v>
      </c>
    </row>
    <row r="31" spans="1:11" ht="15.75" customHeight="1">
      <c r="A31" s="147"/>
      <c r="B31" s="139"/>
      <c r="C31" s="139"/>
      <c r="D31" s="139"/>
      <c r="E31" s="139"/>
      <c r="F31" s="139"/>
      <c r="G31" s="139"/>
      <c r="H31" s="139"/>
      <c r="I31" s="139"/>
      <c r="J31" s="139"/>
      <c r="K31" s="139">
        <f t="shared" si="3"/>
        <v>0</v>
      </c>
    </row>
    <row r="32" spans="1:11" ht="15.75" customHeight="1">
      <c r="A32" s="138" t="s">
        <v>199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>
        <f t="shared" si="3"/>
        <v>0</v>
      </c>
    </row>
    <row r="33" spans="1:11" ht="15.75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>
        <f t="shared" si="3"/>
        <v>0</v>
      </c>
    </row>
    <row r="34" spans="1:11" ht="15.75" customHeight="1">
      <c r="A34" s="201"/>
      <c r="B34" s="202"/>
      <c r="C34" s="202"/>
      <c r="D34" s="202"/>
      <c r="E34" s="202"/>
      <c r="F34" s="202"/>
      <c r="G34" s="202"/>
      <c r="H34" s="202"/>
      <c r="I34" s="202"/>
      <c r="J34" s="202"/>
      <c r="K34" s="202"/>
    </row>
    <row r="35" spans="1:11" ht="15.75" customHeight="1">
      <c r="A35" s="150"/>
      <c r="B35" s="151"/>
      <c r="C35" s="151"/>
      <c r="D35" s="151"/>
      <c r="E35" s="151"/>
      <c r="F35" s="151"/>
      <c r="G35" s="151"/>
      <c r="H35" s="203" t="s">
        <v>185</v>
      </c>
      <c r="I35" s="151"/>
      <c r="J35" s="151"/>
      <c r="K35" s="151"/>
    </row>
    <row r="36" spans="1:11" ht="15.75" customHeight="1">
      <c r="A36" s="150"/>
      <c r="B36" s="151"/>
      <c r="C36" s="151"/>
      <c r="D36" s="151"/>
      <c r="E36" s="151"/>
      <c r="F36" s="151"/>
      <c r="G36" s="151"/>
      <c r="H36" s="204" t="s">
        <v>200</v>
      </c>
      <c r="I36" s="151"/>
      <c r="J36" s="151"/>
      <c r="K36" s="151"/>
    </row>
    <row r="37" spans="1:11" ht="15.75" customHeight="1">
      <c r="A37" s="87"/>
      <c r="B37" s="152"/>
      <c r="C37" s="152"/>
      <c r="D37" s="152"/>
      <c r="E37" s="152"/>
      <c r="F37" s="152"/>
      <c r="G37" s="152"/>
      <c r="H37" s="205" t="s">
        <v>0</v>
      </c>
      <c r="I37" s="152"/>
      <c r="J37" s="152"/>
      <c r="K37" s="152"/>
    </row>
    <row r="38" spans="1:11" ht="43.5" customHeight="1">
      <c r="A38" s="137" t="s">
        <v>187</v>
      </c>
      <c r="B38" s="100" t="s">
        <v>147</v>
      </c>
      <c r="C38" s="100" t="s">
        <v>201</v>
      </c>
      <c r="D38" s="100" t="s">
        <v>149</v>
      </c>
      <c r="E38" s="100" t="s">
        <v>150</v>
      </c>
      <c r="F38" s="100" t="s">
        <v>151</v>
      </c>
      <c r="G38" s="100" t="s">
        <v>152</v>
      </c>
      <c r="H38" s="100" t="s">
        <v>153</v>
      </c>
      <c r="I38" s="100" t="s">
        <v>202</v>
      </c>
      <c r="J38" s="100" t="s">
        <v>155</v>
      </c>
      <c r="K38" s="153" t="s">
        <v>1</v>
      </c>
    </row>
    <row r="39" spans="1:11" ht="15.75" customHeight="1">
      <c r="A39" s="154" t="s">
        <v>203</v>
      </c>
      <c r="B39" s="155">
        <f aca="true" t="shared" si="4" ref="B39:K39">SUM(B40:B65)</f>
        <v>0</v>
      </c>
      <c r="C39" s="155">
        <f t="shared" si="4"/>
        <v>0</v>
      </c>
      <c r="D39" s="155">
        <f t="shared" si="4"/>
        <v>50303</v>
      </c>
      <c r="E39" s="155">
        <f t="shared" si="4"/>
        <v>0</v>
      </c>
      <c r="F39" s="155">
        <f t="shared" si="4"/>
        <v>23714</v>
      </c>
      <c r="G39" s="155">
        <f t="shared" si="4"/>
        <v>0</v>
      </c>
      <c r="H39" s="155">
        <f t="shared" si="4"/>
        <v>0</v>
      </c>
      <c r="I39" s="155">
        <f t="shared" si="4"/>
        <v>0</v>
      </c>
      <c r="J39" s="155">
        <f t="shared" si="4"/>
        <v>0</v>
      </c>
      <c r="K39" s="155">
        <f t="shared" si="4"/>
        <v>74017</v>
      </c>
    </row>
    <row r="40" spans="1:11" ht="53.25" customHeight="1">
      <c r="A40" s="156" t="s">
        <v>204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41">
        <f aca="true" t="shared" si="5" ref="K40:K65">SUM(B40:J40)</f>
        <v>0</v>
      </c>
    </row>
    <row r="41" spans="1:11" ht="15.75" customHeight="1">
      <c r="A41" s="157"/>
      <c r="B41" s="139"/>
      <c r="C41" s="139"/>
      <c r="D41" s="139"/>
      <c r="E41" s="139"/>
      <c r="F41" s="139"/>
      <c r="G41" s="139"/>
      <c r="H41" s="139"/>
      <c r="I41" s="139"/>
      <c r="J41" s="139"/>
      <c r="K41" s="141">
        <f t="shared" si="5"/>
        <v>0</v>
      </c>
    </row>
    <row r="42" spans="1:11" ht="15.75" customHeight="1">
      <c r="A42" s="142"/>
      <c r="B42" s="139"/>
      <c r="C42" s="139"/>
      <c r="D42" s="139"/>
      <c r="E42" s="139"/>
      <c r="F42" s="139"/>
      <c r="G42" s="139"/>
      <c r="H42" s="139"/>
      <c r="I42" s="139"/>
      <c r="J42" s="139"/>
      <c r="K42" s="141">
        <f t="shared" si="5"/>
        <v>0</v>
      </c>
    </row>
    <row r="43" spans="1:11" ht="15.75" customHeight="1">
      <c r="A43" s="142"/>
      <c r="B43" s="139"/>
      <c r="C43" s="139"/>
      <c r="D43" s="139"/>
      <c r="E43" s="139"/>
      <c r="F43" s="139"/>
      <c r="G43" s="139"/>
      <c r="H43" s="139"/>
      <c r="I43" s="139"/>
      <c r="J43" s="139"/>
      <c r="K43" s="141">
        <f t="shared" si="5"/>
        <v>0</v>
      </c>
    </row>
    <row r="44" spans="1:11" ht="15.75" customHeight="1">
      <c r="A44" s="142"/>
      <c r="B44" s="139"/>
      <c r="C44" s="139"/>
      <c r="D44" s="139"/>
      <c r="E44" s="139"/>
      <c r="F44" s="139"/>
      <c r="G44" s="139"/>
      <c r="H44" s="139"/>
      <c r="I44" s="139"/>
      <c r="J44" s="139"/>
      <c r="K44" s="141">
        <f t="shared" si="5"/>
        <v>0</v>
      </c>
    </row>
    <row r="45" spans="1:11" ht="15.75" customHeight="1">
      <c r="A45" s="142"/>
      <c r="B45" s="139"/>
      <c r="C45" s="139"/>
      <c r="D45" s="139"/>
      <c r="E45" s="139"/>
      <c r="F45" s="139"/>
      <c r="G45" s="139"/>
      <c r="H45" s="139"/>
      <c r="I45" s="139"/>
      <c r="J45" s="139"/>
      <c r="K45" s="141">
        <f t="shared" si="5"/>
        <v>0</v>
      </c>
    </row>
    <row r="46" spans="1:11" ht="15.75" customHeight="1">
      <c r="A46" s="142"/>
      <c r="B46" s="139"/>
      <c r="C46" s="139"/>
      <c r="D46" s="139"/>
      <c r="E46" s="139"/>
      <c r="F46" s="139"/>
      <c r="G46" s="139"/>
      <c r="H46" s="139"/>
      <c r="I46" s="139"/>
      <c r="J46" s="139"/>
      <c r="K46" s="141">
        <f t="shared" si="5"/>
        <v>0</v>
      </c>
    </row>
    <row r="47" spans="1:11" ht="15.75" customHeight="1">
      <c r="A47" s="142"/>
      <c r="B47" s="139"/>
      <c r="C47" s="139"/>
      <c r="D47" s="139"/>
      <c r="E47" s="139"/>
      <c r="F47" s="139"/>
      <c r="G47" s="139"/>
      <c r="H47" s="139"/>
      <c r="I47" s="139"/>
      <c r="J47" s="139"/>
      <c r="K47" s="141">
        <f t="shared" si="5"/>
        <v>0</v>
      </c>
    </row>
    <row r="48" spans="1:11" ht="15.75" customHeight="1">
      <c r="A48" s="142"/>
      <c r="B48" s="139"/>
      <c r="C48" s="139"/>
      <c r="D48" s="139"/>
      <c r="E48" s="139"/>
      <c r="F48" s="139"/>
      <c r="G48" s="139"/>
      <c r="H48" s="139"/>
      <c r="I48" s="139"/>
      <c r="J48" s="139"/>
      <c r="K48" s="141">
        <f t="shared" si="5"/>
        <v>0</v>
      </c>
    </row>
    <row r="49" spans="1:11" ht="15.75" customHeight="1">
      <c r="A49" s="142"/>
      <c r="B49" s="139"/>
      <c r="C49" s="139"/>
      <c r="D49" s="139"/>
      <c r="E49" s="139"/>
      <c r="F49" s="139"/>
      <c r="G49" s="139"/>
      <c r="H49" s="139"/>
      <c r="I49" s="139"/>
      <c r="J49" s="139"/>
      <c r="K49" s="141">
        <f t="shared" si="5"/>
        <v>0</v>
      </c>
    </row>
    <row r="50" spans="1:11" ht="15.75" customHeight="1">
      <c r="A50" s="158" t="s">
        <v>205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1">
        <f t="shared" si="5"/>
        <v>0</v>
      </c>
    </row>
    <row r="51" spans="1:11" ht="15.75" customHeight="1">
      <c r="A51" s="142"/>
      <c r="B51" s="139"/>
      <c r="C51" s="139"/>
      <c r="D51" s="139"/>
      <c r="E51" s="139"/>
      <c r="F51" s="139"/>
      <c r="G51" s="139"/>
      <c r="H51" s="139"/>
      <c r="I51" s="139"/>
      <c r="J51" s="139"/>
      <c r="K51" s="141">
        <f t="shared" si="5"/>
        <v>0</v>
      </c>
    </row>
    <row r="52" spans="1:11" ht="15.75" customHeight="1">
      <c r="A52" s="142"/>
      <c r="B52" s="139"/>
      <c r="C52" s="139"/>
      <c r="D52" s="139"/>
      <c r="E52" s="139"/>
      <c r="F52" s="139"/>
      <c r="G52" s="139"/>
      <c r="H52" s="139"/>
      <c r="I52" s="139"/>
      <c r="J52" s="139"/>
      <c r="K52" s="141">
        <f t="shared" si="5"/>
        <v>0</v>
      </c>
    </row>
    <row r="53" spans="1:11" ht="15.75" customHeight="1">
      <c r="A53" s="142"/>
      <c r="B53" s="139"/>
      <c r="C53" s="139"/>
      <c r="D53" s="139"/>
      <c r="E53" s="139"/>
      <c r="F53" s="139"/>
      <c r="G53" s="139"/>
      <c r="H53" s="139"/>
      <c r="I53" s="139"/>
      <c r="J53" s="139"/>
      <c r="K53" s="141">
        <f t="shared" si="5"/>
        <v>0</v>
      </c>
    </row>
    <row r="54" spans="1:11" ht="15.75" customHeight="1">
      <c r="A54" s="142"/>
      <c r="B54" s="139"/>
      <c r="C54" s="139"/>
      <c r="D54" s="139"/>
      <c r="E54" s="139"/>
      <c r="F54" s="139"/>
      <c r="G54" s="139"/>
      <c r="H54" s="139"/>
      <c r="I54" s="139"/>
      <c r="J54" s="139"/>
      <c r="K54" s="141">
        <f t="shared" si="5"/>
        <v>0</v>
      </c>
    </row>
    <row r="55" spans="1:11" ht="15.75" customHeight="1">
      <c r="A55" s="158" t="s">
        <v>206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41">
        <f t="shared" si="5"/>
        <v>0</v>
      </c>
    </row>
    <row r="56" spans="1:11" ht="15.75" customHeight="1">
      <c r="A56" s="158" t="s">
        <v>207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41">
        <f t="shared" si="5"/>
        <v>0</v>
      </c>
    </row>
    <row r="57" spans="1:11" ht="15.75" customHeight="1">
      <c r="A57" s="158" t="s">
        <v>208</v>
      </c>
      <c r="B57" s="139"/>
      <c r="C57" s="139"/>
      <c r="D57" s="139">
        <v>12</v>
      </c>
      <c r="E57" s="139"/>
      <c r="F57" s="139"/>
      <c r="G57" s="139"/>
      <c r="H57" s="139"/>
      <c r="I57" s="139"/>
      <c r="J57" s="139"/>
      <c r="K57" s="141">
        <f t="shared" si="5"/>
        <v>12</v>
      </c>
    </row>
    <row r="58" spans="1:11" ht="15.75" customHeight="1">
      <c r="A58" s="158" t="s">
        <v>209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41">
        <f t="shared" si="5"/>
        <v>0</v>
      </c>
    </row>
    <row r="59" spans="1:11" ht="15.75" customHeight="1">
      <c r="A59" s="158" t="s">
        <v>210</v>
      </c>
      <c r="B59" s="139"/>
      <c r="C59" s="139"/>
      <c r="D59" s="139">
        <f>16529-D60-D57</f>
        <v>15805</v>
      </c>
      <c r="E59" s="139"/>
      <c r="F59" s="139">
        <v>14561</v>
      </c>
      <c r="G59" s="139"/>
      <c r="H59" s="139"/>
      <c r="I59" s="139"/>
      <c r="J59" s="139"/>
      <c r="K59" s="141">
        <f t="shared" si="5"/>
        <v>30366</v>
      </c>
    </row>
    <row r="60" spans="1:12" ht="15.75" customHeight="1">
      <c r="A60" s="158" t="s">
        <v>211</v>
      </c>
      <c r="B60" s="139"/>
      <c r="C60" s="139"/>
      <c r="D60" s="139">
        <v>712</v>
      </c>
      <c r="E60" s="139"/>
      <c r="F60" s="139"/>
      <c r="G60" s="139"/>
      <c r="H60" s="139"/>
      <c r="I60" s="139"/>
      <c r="J60" s="139"/>
      <c r="K60" s="141">
        <f t="shared" si="5"/>
        <v>712</v>
      </c>
      <c r="L60" s="224"/>
    </row>
    <row r="61" spans="1:11" ht="15.75" customHeight="1">
      <c r="A61" s="158" t="s">
        <v>241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41">
        <f t="shared" si="5"/>
        <v>0</v>
      </c>
    </row>
    <row r="62" spans="1:11" ht="15.75" customHeight="1">
      <c r="A62" s="159" t="s">
        <v>212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41">
        <f t="shared" si="5"/>
        <v>0</v>
      </c>
    </row>
    <row r="63" spans="1:11" ht="15.75" customHeight="1">
      <c r="A63" s="142" t="s">
        <v>213</v>
      </c>
      <c r="B63" s="139"/>
      <c r="C63" s="139"/>
      <c r="D63" s="139">
        <v>1912</v>
      </c>
      <c r="E63" s="139"/>
      <c r="F63" s="139">
        <v>8013</v>
      </c>
      <c r="G63" s="139"/>
      <c r="H63" s="139"/>
      <c r="I63" s="139"/>
      <c r="J63" s="139"/>
      <c r="K63" s="141">
        <f t="shared" si="5"/>
        <v>9925</v>
      </c>
    </row>
    <row r="64" spans="1:11" ht="15.75" customHeight="1">
      <c r="A64" s="142" t="s">
        <v>214</v>
      </c>
      <c r="B64" s="139"/>
      <c r="C64" s="139"/>
      <c r="D64" s="139">
        <f>65631-31857-D63-D65</f>
        <v>30611</v>
      </c>
      <c r="E64" s="139"/>
      <c r="F64" s="139">
        <f>57653-14561-33939-F63</f>
        <v>1140</v>
      </c>
      <c r="G64" s="139"/>
      <c r="H64" s="139"/>
      <c r="I64" s="139"/>
      <c r="J64" s="139"/>
      <c r="K64" s="141">
        <f t="shared" si="5"/>
        <v>31751</v>
      </c>
    </row>
    <row r="65" spans="1:11" ht="15.75" customHeight="1">
      <c r="A65" s="142" t="s">
        <v>215</v>
      </c>
      <c r="B65" s="139"/>
      <c r="C65" s="139"/>
      <c r="D65" s="139">
        <v>1251</v>
      </c>
      <c r="E65" s="139"/>
      <c r="F65" s="139"/>
      <c r="G65" s="139"/>
      <c r="H65" s="139"/>
      <c r="I65" s="139"/>
      <c r="J65" s="139"/>
      <c r="K65" s="141">
        <f t="shared" si="5"/>
        <v>1251</v>
      </c>
    </row>
    <row r="66" spans="1:11" ht="30" customHeight="1">
      <c r="A66" s="160" t="s">
        <v>216</v>
      </c>
      <c r="B66" s="161">
        <f aca="true" t="shared" si="6" ref="B66:K66">B7+B24+B32+B39</f>
        <v>0</v>
      </c>
      <c r="C66" s="161">
        <f t="shared" si="6"/>
        <v>0</v>
      </c>
      <c r="D66" s="161">
        <f>D7+D24+D32+D39</f>
        <v>82160</v>
      </c>
      <c r="E66" s="161">
        <f t="shared" si="6"/>
        <v>0</v>
      </c>
      <c r="F66" s="161">
        <f>F7+F24+F32+F39</f>
        <v>57653</v>
      </c>
      <c r="G66" s="161">
        <f t="shared" si="6"/>
        <v>0</v>
      </c>
      <c r="H66" s="161">
        <f t="shared" si="6"/>
        <v>0</v>
      </c>
      <c r="I66" s="161">
        <f t="shared" si="6"/>
        <v>0</v>
      </c>
      <c r="J66" s="161">
        <f t="shared" si="6"/>
        <v>0</v>
      </c>
      <c r="K66" s="161">
        <f t="shared" si="6"/>
        <v>139813</v>
      </c>
    </row>
    <row r="67" spans="1:11" ht="15.75">
      <c r="A67" s="162"/>
      <c r="B67" s="151"/>
      <c r="C67" s="151"/>
      <c r="D67" s="151"/>
      <c r="E67" s="151"/>
      <c r="F67" s="151"/>
      <c r="G67" s="151"/>
      <c r="H67" s="151"/>
      <c r="I67" s="151"/>
      <c r="J67" s="151"/>
      <c r="K67" s="151"/>
    </row>
    <row r="68" ht="21.75" customHeight="1">
      <c r="A68" s="163"/>
    </row>
    <row r="69" ht="21.75" customHeight="1">
      <c r="A69" s="163"/>
    </row>
    <row r="70" ht="21.75" customHeight="1">
      <c r="A70" s="163"/>
    </row>
    <row r="71" ht="21.75" customHeight="1">
      <c r="A71" s="163"/>
    </row>
    <row r="72" ht="21.75" customHeight="1">
      <c r="A72" s="163"/>
    </row>
  </sheetData>
  <printOptions/>
  <pageMargins left="0.7874015748031497" right="0.7874015748031497" top="0.6299212598425197" bottom="0.7874015748031497" header="0.5118110236220472" footer="0.5118110236220472"/>
  <pageSetup horizontalDpi="600" verticalDpi="600" orientation="landscape" paperSize="9" scale="80" r:id="rId1"/>
  <rowBreaks count="1" manualBreakCount="1">
    <brk id="3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32"/>
  <sheetViews>
    <sheetView zoomScale="55" zoomScaleNormal="55" zoomScaleSheetLayoutView="40" workbookViewId="0" topLeftCell="A1">
      <selection activeCell="A1" sqref="A1:IV16384"/>
    </sheetView>
  </sheetViews>
  <sheetFormatPr defaultColWidth="9.140625" defaultRowHeight="12.75"/>
  <cols>
    <col min="1" max="1" width="43.8515625" style="166" customWidth="1"/>
    <col min="2" max="4" width="11.57421875" style="166" customWidth="1"/>
    <col min="5" max="5" width="15.140625" style="166" customWidth="1"/>
    <col min="6" max="6" width="11.57421875" style="166" customWidth="1"/>
    <col min="7" max="7" width="9.8515625" style="166" customWidth="1"/>
    <col min="8" max="8" width="16.28125" style="166" customWidth="1"/>
    <col min="9" max="9" width="11.57421875" style="166" customWidth="1"/>
    <col min="10" max="10" width="9.8515625" style="166" customWidth="1"/>
    <col min="11" max="11" width="11.57421875" style="166" customWidth="1"/>
    <col min="12" max="16384" width="9.421875" style="166" customWidth="1"/>
  </cols>
  <sheetData>
    <row r="1" spans="1:8" ht="15" customHeight="1">
      <c r="A1" s="164"/>
      <c r="B1" s="165"/>
      <c r="C1" s="165"/>
      <c r="D1" s="165"/>
      <c r="E1" s="165"/>
      <c r="F1" s="165"/>
      <c r="G1" s="165"/>
      <c r="H1" s="165"/>
    </row>
    <row r="2" spans="1:8" ht="15.75" customHeight="1">
      <c r="A2" s="167" t="s">
        <v>217</v>
      </c>
      <c r="B2" s="93" t="s">
        <v>288</v>
      </c>
      <c r="C2" s="168"/>
      <c r="D2" s="93"/>
      <c r="E2" s="168"/>
      <c r="F2" s="168"/>
      <c r="G2" s="168"/>
      <c r="H2" s="168"/>
    </row>
    <row r="3" spans="1:8" ht="12.75" customHeight="1">
      <c r="A3" s="168"/>
      <c r="B3" s="168"/>
      <c r="C3" s="168"/>
      <c r="D3" s="169" t="s">
        <v>297</v>
      </c>
      <c r="E3" s="168"/>
      <c r="F3" s="168"/>
      <c r="G3" s="168"/>
      <c r="H3" s="168"/>
    </row>
    <row r="4" spans="1:11" ht="15" customHeight="1">
      <c r="A4" s="165"/>
      <c r="B4" s="165"/>
      <c r="C4" s="165"/>
      <c r="D4" s="165"/>
      <c r="E4" s="165"/>
      <c r="F4" s="165"/>
      <c r="G4" s="165"/>
      <c r="H4" s="170"/>
      <c r="K4" s="170" t="s">
        <v>0</v>
      </c>
    </row>
    <row r="5" spans="1:12" ht="49.5" customHeight="1">
      <c r="A5" s="171" t="s">
        <v>218</v>
      </c>
      <c r="B5" s="172" t="s">
        <v>92</v>
      </c>
      <c r="C5" s="172" t="s">
        <v>219</v>
      </c>
      <c r="D5" s="172" t="s">
        <v>93</v>
      </c>
      <c r="E5" s="196" t="s">
        <v>298</v>
      </c>
      <c r="F5" s="172" t="s">
        <v>94</v>
      </c>
      <c r="G5" s="172" t="s">
        <v>95</v>
      </c>
      <c r="H5" s="196" t="s">
        <v>299</v>
      </c>
      <c r="I5" s="172" t="s">
        <v>220</v>
      </c>
      <c r="J5" s="172" t="s">
        <v>221</v>
      </c>
      <c r="K5" s="172" t="s">
        <v>222</v>
      </c>
      <c r="L5" s="173"/>
    </row>
    <row r="6" spans="1:12" ht="21.75" customHeight="1">
      <c r="A6" s="174" t="s">
        <v>223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3"/>
    </row>
    <row r="7" spans="1:11" ht="19.5" customHeight="1">
      <c r="A7" s="176" t="s">
        <v>224</v>
      </c>
      <c r="B7" s="177"/>
      <c r="C7" s="177"/>
      <c r="D7" s="177"/>
      <c r="E7" s="177"/>
      <c r="F7" s="178"/>
      <c r="G7" s="178"/>
      <c r="H7" s="177"/>
      <c r="I7" s="177"/>
      <c r="J7" s="177"/>
      <c r="K7" s="177">
        <f>SUM(B7:J7)</f>
        <v>0</v>
      </c>
    </row>
    <row r="8" spans="1:11" ht="19.5" customHeight="1">
      <c r="A8" s="179" t="s">
        <v>39</v>
      </c>
      <c r="B8" s="180"/>
      <c r="C8" s="180"/>
      <c r="D8" s="180"/>
      <c r="E8" s="180"/>
      <c r="F8" s="180"/>
      <c r="G8" s="180"/>
      <c r="H8" s="180"/>
      <c r="I8" s="180"/>
      <c r="J8" s="180"/>
      <c r="K8" s="177">
        <f>SUM(B8:J8)</f>
        <v>0</v>
      </c>
    </row>
    <row r="9" spans="1:11" ht="19.5" customHeight="1">
      <c r="A9" s="179" t="s">
        <v>23</v>
      </c>
      <c r="B9" s="180"/>
      <c r="C9" s="180"/>
      <c r="D9" s="180"/>
      <c r="E9" s="180"/>
      <c r="F9" s="180"/>
      <c r="G9" s="180"/>
      <c r="H9" s="180"/>
      <c r="I9" s="180"/>
      <c r="J9" s="180"/>
      <c r="K9" s="177">
        <f>SUM(B9:J9)</f>
        <v>0</v>
      </c>
    </row>
    <row r="10" spans="1:11" ht="19.5" customHeight="1">
      <c r="A10" s="181" t="s">
        <v>225</v>
      </c>
      <c r="B10" s="180">
        <f aca="true" t="shared" si="0" ref="B10:K10">B8-B9</f>
        <v>0</v>
      </c>
      <c r="C10" s="180">
        <f t="shared" si="0"/>
        <v>0</v>
      </c>
      <c r="D10" s="180">
        <f t="shared" si="0"/>
        <v>0</v>
      </c>
      <c r="E10" s="180">
        <f t="shared" si="0"/>
        <v>0</v>
      </c>
      <c r="F10" s="180">
        <f t="shared" si="0"/>
        <v>0</v>
      </c>
      <c r="G10" s="180">
        <f t="shared" si="0"/>
        <v>0</v>
      </c>
      <c r="H10" s="180">
        <f t="shared" si="0"/>
        <v>0</v>
      </c>
      <c r="I10" s="180">
        <f t="shared" si="0"/>
        <v>0</v>
      </c>
      <c r="J10" s="180">
        <f t="shared" si="0"/>
        <v>0</v>
      </c>
      <c r="K10" s="180">
        <f t="shared" si="0"/>
        <v>0</v>
      </c>
    </row>
    <row r="11" spans="1:11" ht="19.5" customHeight="1">
      <c r="A11" s="181" t="s">
        <v>226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77">
        <f>SUM(B11:J11)</f>
        <v>0</v>
      </c>
    </row>
    <row r="12" spans="1:11" ht="19.5" customHeight="1">
      <c r="A12" s="181" t="s">
        <v>300</v>
      </c>
      <c r="B12" s="180">
        <f aca="true" t="shared" si="1" ref="B12:J12">SUM(B10:B11)</f>
        <v>0</v>
      </c>
      <c r="C12" s="180">
        <f t="shared" si="1"/>
        <v>0</v>
      </c>
      <c r="D12" s="180">
        <f t="shared" si="1"/>
        <v>0</v>
      </c>
      <c r="E12" s="180">
        <f t="shared" si="1"/>
        <v>0</v>
      </c>
      <c r="F12" s="180">
        <f t="shared" si="1"/>
        <v>0</v>
      </c>
      <c r="G12" s="180">
        <f t="shared" si="1"/>
        <v>0</v>
      </c>
      <c r="H12" s="180">
        <f t="shared" si="1"/>
        <v>0</v>
      </c>
      <c r="I12" s="180">
        <f t="shared" si="1"/>
        <v>0</v>
      </c>
      <c r="J12" s="180">
        <f t="shared" si="1"/>
        <v>0</v>
      </c>
      <c r="K12" s="177">
        <f>SUM(B12:J12)</f>
        <v>0</v>
      </c>
    </row>
    <row r="13" spans="1:11" ht="31.5" customHeight="1">
      <c r="A13" s="182" t="s">
        <v>227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77">
        <f>SUM(B13:J13)</f>
        <v>0</v>
      </c>
    </row>
    <row r="14" spans="1:11" ht="19.5" customHeight="1">
      <c r="A14" s="183" t="s">
        <v>228</v>
      </c>
      <c r="B14" s="180">
        <f aca="true" t="shared" si="2" ref="B14:J14">SUM(B12:B13)</f>
        <v>0</v>
      </c>
      <c r="C14" s="180">
        <f t="shared" si="2"/>
        <v>0</v>
      </c>
      <c r="D14" s="180">
        <f t="shared" si="2"/>
        <v>0</v>
      </c>
      <c r="E14" s="180">
        <f t="shared" si="2"/>
        <v>0</v>
      </c>
      <c r="F14" s="180">
        <f t="shared" si="2"/>
        <v>0</v>
      </c>
      <c r="G14" s="180">
        <f t="shared" si="2"/>
        <v>0</v>
      </c>
      <c r="H14" s="180">
        <f t="shared" si="2"/>
        <v>0</v>
      </c>
      <c r="I14" s="180">
        <f t="shared" si="2"/>
        <v>0</v>
      </c>
      <c r="J14" s="180">
        <f t="shared" si="2"/>
        <v>0</v>
      </c>
      <c r="K14" s="177">
        <f>SUM(B14:J14)</f>
        <v>0</v>
      </c>
    </row>
    <row r="15" spans="1:11" ht="9.75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77"/>
    </row>
    <row r="16" spans="1:11" ht="19.5" customHeight="1">
      <c r="A16" s="184" t="s">
        <v>229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77"/>
    </row>
    <row r="17" spans="1:11" ht="19.5" customHeight="1">
      <c r="A17" s="176" t="s">
        <v>224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77">
        <f>SUM(B17:J17)</f>
        <v>0</v>
      </c>
    </row>
    <row r="18" spans="1:11" ht="19.5" customHeight="1">
      <c r="A18" s="179" t="s">
        <v>39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77">
        <f>SUM(B18:J18)</f>
        <v>0</v>
      </c>
    </row>
    <row r="19" spans="1:11" ht="19.5" customHeight="1">
      <c r="A19" s="179" t="s">
        <v>23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77">
        <f>SUM(B19:J19)</f>
        <v>0</v>
      </c>
    </row>
    <row r="20" spans="1:11" ht="19.5" customHeight="1">
      <c r="A20" s="181" t="s">
        <v>225</v>
      </c>
      <c r="B20" s="180">
        <f aca="true" t="shared" si="3" ref="B20:K20">B18-B19</f>
        <v>0</v>
      </c>
      <c r="C20" s="180">
        <f t="shared" si="3"/>
        <v>0</v>
      </c>
      <c r="D20" s="180">
        <f t="shared" si="3"/>
        <v>0</v>
      </c>
      <c r="E20" s="180">
        <f t="shared" si="3"/>
        <v>0</v>
      </c>
      <c r="F20" s="180">
        <f t="shared" si="3"/>
        <v>0</v>
      </c>
      <c r="G20" s="180">
        <f t="shared" si="3"/>
        <v>0</v>
      </c>
      <c r="H20" s="180">
        <f t="shared" si="3"/>
        <v>0</v>
      </c>
      <c r="I20" s="180">
        <f t="shared" si="3"/>
        <v>0</v>
      </c>
      <c r="J20" s="180">
        <f t="shared" si="3"/>
        <v>0</v>
      </c>
      <c r="K20" s="180">
        <f t="shared" si="3"/>
        <v>0</v>
      </c>
    </row>
    <row r="21" spans="1:11" ht="19.5" customHeight="1">
      <c r="A21" s="181" t="s">
        <v>226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77">
        <f>SUM(B21:J21)</f>
        <v>0</v>
      </c>
    </row>
    <row r="22" spans="1:11" ht="19.5" customHeight="1">
      <c r="A22" s="181" t="s">
        <v>300</v>
      </c>
      <c r="B22" s="180">
        <f aca="true" t="shared" si="4" ref="B22:J22">SUM(B20:B21)</f>
        <v>0</v>
      </c>
      <c r="C22" s="180">
        <f t="shared" si="4"/>
        <v>0</v>
      </c>
      <c r="D22" s="180">
        <f t="shared" si="4"/>
        <v>0</v>
      </c>
      <c r="E22" s="180">
        <f t="shared" si="4"/>
        <v>0</v>
      </c>
      <c r="F22" s="180">
        <f t="shared" si="4"/>
        <v>0</v>
      </c>
      <c r="G22" s="180">
        <f t="shared" si="4"/>
        <v>0</v>
      </c>
      <c r="H22" s="180">
        <f t="shared" si="4"/>
        <v>0</v>
      </c>
      <c r="I22" s="180">
        <f t="shared" si="4"/>
        <v>0</v>
      </c>
      <c r="J22" s="180">
        <f t="shared" si="4"/>
        <v>0</v>
      </c>
      <c r="K22" s="177">
        <f>SUM(B22:J22)</f>
        <v>0</v>
      </c>
    </row>
    <row r="23" spans="1:11" ht="31.5" customHeight="1">
      <c r="A23" s="182" t="s">
        <v>230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77">
        <f>SUM(B23:J23)</f>
        <v>0</v>
      </c>
    </row>
    <row r="24" spans="1:11" ht="31.5" customHeight="1">
      <c r="A24" s="185" t="s">
        <v>231</v>
      </c>
      <c r="B24" s="180">
        <f aca="true" t="shared" si="5" ref="B24:J24">SUM(B22:B23)</f>
        <v>0</v>
      </c>
      <c r="C24" s="180">
        <f t="shared" si="5"/>
        <v>0</v>
      </c>
      <c r="D24" s="180">
        <f t="shared" si="5"/>
        <v>0</v>
      </c>
      <c r="E24" s="180">
        <f t="shared" si="5"/>
        <v>0</v>
      </c>
      <c r="F24" s="180">
        <f t="shared" si="5"/>
        <v>0</v>
      </c>
      <c r="G24" s="180">
        <f t="shared" si="5"/>
        <v>0</v>
      </c>
      <c r="H24" s="180">
        <f t="shared" si="5"/>
        <v>0</v>
      </c>
      <c r="I24" s="180">
        <f t="shared" si="5"/>
        <v>0</v>
      </c>
      <c r="J24" s="180">
        <f t="shared" si="5"/>
        <v>0</v>
      </c>
      <c r="K24" s="177">
        <f>SUM(B24:J24)</f>
        <v>0</v>
      </c>
    </row>
    <row r="25" spans="1:11" ht="9.75" customHeight="1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ht="19.5" customHeight="1">
      <c r="A26" s="186" t="s">
        <v>232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9.5" customHeight="1">
      <c r="A27" s="176" t="s">
        <v>224</v>
      </c>
      <c r="B27" s="180">
        <f aca="true" t="shared" si="6" ref="B27:K32">B7+B17</f>
        <v>0</v>
      </c>
      <c r="C27" s="180">
        <f t="shared" si="6"/>
        <v>0</v>
      </c>
      <c r="D27" s="180">
        <f t="shared" si="6"/>
        <v>0</v>
      </c>
      <c r="E27" s="180">
        <f t="shared" si="6"/>
        <v>0</v>
      </c>
      <c r="F27" s="180">
        <f t="shared" si="6"/>
        <v>0</v>
      </c>
      <c r="G27" s="180">
        <f t="shared" si="6"/>
        <v>0</v>
      </c>
      <c r="H27" s="180">
        <f t="shared" si="6"/>
        <v>0</v>
      </c>
      <c r="I27" s="180">
        <f t="shared" si="6"/>
        <v>0</v>
      </c>
      <c r="J27" s="180">
        <f t="shared" si="6"/>
        <v>0</v>
      </c>
      <c r="K27" s="180">
        <f t="shared" si="6"/>
        <v>0</v>
      </c>
    </row>
    <row r="28" spans="1:11" ht="19.5" customHeight="1">
      <c r="A28" s="179" t="s">
        <v>39</v>
      </c>
      <c r="B28" s="180">
        <f t="shared" si="6"/>
        <v>0</v>
      </c>
      <c r="C28" s="180">
        <f t="shared" si="6"/>
        <v>0</v>
      </c>
      <c r="D28" s="180">
        <f t="shared" si="6"/>
        <v>0</v>
      </c>
      <c r="E28" s="180">
        <f t="shared" si="6"/>
        <v>0</v>
      </c>
      <c r="F28" s="180">
        <f t="shared" si="6"/>
        <v>0</v>
      </c>
      <c r="G28" s="180">
        <f t="shared" si="6"/>
        <v>0</v>
      </c>
      <c r="H28" s="180">
        <f t="shared" si="6"/>
        <v>0</v>
      </c>
      <c r="I28" s="180">
        <f t="shared" si="6"/>
        <v>0</v>
      </c>
      <c r="J28" s="180">
        <f t="shared" si="6"/>
        <v>0</v>
      </c>
      <c r="K28" s="180">
        <f t="shared" si="6"/>
        <v>0</v>
      </c>
    </row>
    <row r="29" spans="1:11" ht="19.5" customHeight="1">
      <c r="A29" s="179" t="s">
        <v>23</v>
      </c>
      <c r="B29" s="180">
        <f t="shared" si="6"/>
        <v>0</v>
      </c>
      <c r="C29" s="180">
        <f t="shared" si="6"/>
        <v>0</v>
      </c>
      <c r="D29" s="180">
        <f t="shared" si="6"/>
        <v>0</v>
      </c>
      <c r="E29" s="180">
        <f t="shared" si="6"/>
        <v>0</v>
      </c>
      <c r="F29" s="180">
        <f t="shared" si="6"/>
        <v>0</v>
      </c>
      <c r="G29" s="180">
        <f t="shared" si="6"/>
        <v>0</v>
      </c>
      <c r="H29" s="180">
        <f t="shared" si="6"/>
        <v>0</v>
      </c>
      <c r="I29" s="180">
        <f t="shared" si="6"/>
        <v>0</v>
      </c>
      <c r="J29" s="180">
        <f t="shared" si="6"/>
        <v>0</v>
      </c>
      <c r="K29" s="180">
        <f t="shared" si="6"/>
        <v>0</v>
      </c>
    </row>
    <row r="30" spans="1:11" ht="19.5" customHeight="1">
      <c r="A30" s="181" t="s">
        <v>225</v>
      </c>
      <c r="B30" s="180">
        <f t="shared" si="6"/>
        <v>0</v>
      </c>
      <c r="C30" s="180">
        <f t="shared" si="6"/>
        <v>0</v>
      </c>
      <c r="D30" s="180">
        <f t="shared" si="6"/>
        <v>0</v>
      </c>
      <c r="E30" s="180">
        <f t="shared" si="6"/>
        <v>0</v>
      </c>
      <c r="F30" s="180">
        <f t="shared" si="6"/>
        <v>0</v>
      </c>
      <c r="G30" s="180">
        <f t="shared" si="6"/>
        <v>0</v>
      </c>
      <c r="H30" s="180">
        <f t="shared" si="6"/>
        <v>0</v>
      </c>
      <c r="I30" s="180">
        <f t="shared" si="6"/>
        <v>0</v>
      </c>
      <c r="J30" s="180">
        <f t="shared" si="6"/>
        <v>0</v>
      </c>
      <c r="K30" s="180">
        <f t="shared" si="6"/>
        <v>0</v>
      </c>
    </row>
    <row r="31" spans="1:11" ht="19.5" customHeight="1">
      <c r="A31" s="181" t="s">
        <v>226</v>
      </c>
      <c r="B31" s="180">
        <f t="shared" si="6"/>
        <v>0</v>
      </c>
      <c r="C31" s="180">
        <f t="shared" si="6"/>
        <v>0</v>
      </c>
      <c r="D31" s="180">
        <f t="shared" si="6"/>
        <v>0</v>
      </c>
      <c r="E31" s="180">
        <f t="shared" si="6"/>
        <v>0</v>
      </c>
      <c r="F31" s="180">
        <f t="shared" si="6"/>
        <v>0</v>
      </c>
      <c r="G31" s="180">
        <f t="shared" si="6"/>
        <v>0</v>
      </c>
      <c r="H31" s="180">
        <f t="shared" si="6"/>
        <v>0</v>
      </c>
      <c r="I31" s="180">
        <f t="shared" si="6"/>
        <v>0</v>
      </c>
      <c r="J31" s="180">
        <f t="shared" si="6"/>
        <v>0</v>
      </c>
      <c r="K31" s="180">
        <f t="shared" si="6"/>
        <v>0</v>
      </c>
    </row>
    <row r="32" spans="1:11" ht="19.5" customHeight="1">
      <c r="A32" s="185" t="s">
        <v>233</v>
      </c>
      <c r="B32" s="180">
        <f t="shared" si="6"/>
        <v>0</v>
      </c>
      <c r="C32" s="180">
        <f t="shared" si="6"/>
        <v>0</v>
      </c>
      <c r="D32" s="180">
        <f t="shared" si="6"/>
        <v>0</v>
      </c>
      <c r="E32" s="180">
        <f t="shared" si="6"/>
        <v>0</v>
      </c>
      <c r="F32" s="180">
        <f t="shared" si="6"/>
        <v>0</v>
      </c>
      <c r="G32" s="180">
        <f t="shared" si="6"/>
        <v>0</v>
      </c>
      <c r="H32" s="180">
        <f t="shared" si="6"/>
        <v>0</v>
      </c>
      <c r="I32" s="180">
        <f t="shared" si="6"/>
        <v>0</v>
      </c>
      <c r="J32" s="180">
        <f t="shared" si="6"/>
        <v>0</v>
      </c>
      <c r="K32" s="180">
        <f t="shared" si="6"/>
        <v>0</v>
      </c>
    </row>
  </sheetData>
  <printOptions horizontalCentered="1"/>
  <pageMargins left="0.7874015748031497" right="0.7874015748031497" top="0.54" bottom="0.69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="70" zoomScaleNormal="70" workbookViewId="0" topLeftCell="A1">
      <selection activeCell="D12" sqref="D12"/>
    </sheetView>
  </sheetViews>
  <sheetFormatPr defaultColWidth="9.140625" defaultRowHeight="12.75"/>
  <cols>
    <col min="1" max="1" width="5.7109375" style="0" customWidth="1"/>
    <col min="2" max="2" width="55.7109375" style="0" customWidth="1"/>
    <col min="3" max="6" width="12.7109375" style="0" customWidth="1"/>
  </cols>
  <sheetData>
    <row r="1" spans="1:7" ht="12.75">
      <c r="A1" s="257"/>
      <c r="B1" s="257"/>
      <c r="C1" s="257"/>
      <c r="D1" s="257"/>
      <c r="E1" s="257"/>
      <c r="F1" s="257"/>
      <c r="G1" s="257"/>
    </row>
    <row r="2" spans="1:6" ht="15.75">
      <c r="A2" s="18"/>
      <c r="B2" s="19"/>
      <c r="C2" s="19"/>
      <c r="F2" s="23" t="s">
        <v>22</v>
      </c>
    </row>
    <row r="3" spans="1:4" ht="15.75">
      <c r="A3" s="18"/>
      <c r="B3" s="19"/>
      <c r="C3" s="19"/>
      <c r="D3" s="23"/>
    </row>
    <row r="4" spans="1:6" ht="19.5" customHeight="1">
      <c r="A4" s="189" t="s">
        <v>269</v>
      </c>
      <c r="B4" s="189"/>
      <c r="C4" s="189"/>
      <c r="D4" s="189"/>
      <c r="E4" s="189"/>
      <c r="F4" s="189"/>
    </row>
    <row r="5" spans="1:6" ht="15.75" customHeight="1">
      <c r="A5" s="190"/>
      <c r="B5" s="190"/>
      <c r="C5" s="190"/>
      <c r="D5" s="190"/>
      <c r="E5" s="190"/>
      <c r="F5" s="190"/>
    </row>
    <row r="6" spans="1:4" ht="17.25" customHeight="1">
      <c r="A6" s="19"/>
      <c r="B6" s="19"/>
      <c r="C6" s="19"/>
      <c r="D6" s="23" t="s">
        <v>0</v>
      </c>
    </row>
    <row r="7" spans="1:4" ht="31.5" customHeight="1">
      <c r="A7" s="20"/>
      <c r="B7" s="258"/>
      <c r="C7" s="258"/>
      <c r="D7" s="192" t="s">
        <v>272</v>
      </c>
    </row>
    <row r="8" spans="1:4" ht="49.5" customHeight="1">
      <c r="A8" s="21">
        <v>1</v>
      </c>
      <c r="B8" s="259" t="s">
        <v>273</v>
      </c>
      <c r="C8" s="260"/>
      <c r="D8" s="24">
        <v>5652</v>
      </c>
    </row>
    <row r="9" spans="1:4" ht="15.75" customHeight="1">
      <c r="A9" s="21">
        <v>2</v>
      </c>
      <c r="B9" s="61" t="s">
        <v>274</v>
      </c>
      <c r="C9" s="60"/>
      <c r="D9" s="24">
        <v>4915</v>
      </c>
    </row>
    <row r="10" spans="1:4" ht="15.75" customHeight="1">
      <c r="A10" s="21">
        <v>3</v>
      </c>
      <c r="B10" s="61" t="s">
        <v>270</v>
      </c>
      <c r="C10" s="60"/>
      <c r="D10" s="24">
        <v>737</v>
      </c>
    </row>
    <row r="11" spans="1:4" ht="15.75">
      <c r="A11" s="21">
        <v>4</v>
      </c>
      <c r="B11" s="61" t="s">
        <v>271</v>
      </c>
      <c r="C11" s="60"/>
      <c r="D11" s="24">
        <v>737</v>
      </c>
    </row>
    <row r="12" spans="1:4" ht="15.75">
      <c r="A12" s="21">
        <v>5</v>
      </c>
      <c r="B12" s="61" t="s">
        <v>275</v>
      </c>
      <c r="C12" s="60"/>
      <c r="D12" s="24"/>
    </row>
    <row r="13" spans="1:4" ht="12.75">
      <c r="A13" s="22"/>
      <c r="B13" s="22"/>
      <c r="C13" s="22"/>
      <c r="D13" s="62"/>
    </row>
    <row r="14" spans="1:4" ht="31.5" customHeight="1">
      <c r="A14" s="193"/>
      <c r="B14" s="193" t="s">
        <v>276</v>
      </c>
      <c r="C14" s="60"/>
      <c r="D14" s="63">
        <v>737</v>
      </c>
    </row>
    <row r="15" spans="1:4" ht="15.75">
      <c r="A15" s="1"/>
      <c r="B15" s="19"/>
      <c r="C15" s="19"/>
      <c r="D15" s="19"/>
    </row>
    <row r="16" spans="1:4" ht="15.75">
      <c r="A16" s="1"/>
      <c r="B16" s="19"/>
      <c r="C16" s="19"/>
      <c r="D16" s="19"/>
    </row>
    <row r="17" spans="1:4" ht="15.75">
      <c r="A17" s="1"/>
      <c r="B17" s="19"/>
      <c r="C17" s="19"/>
      <c r="D17" s="19"/>
    </row>
  </sheetData>
  <mergeCells count="3">
    <mergeCell ref="A1:G1"/>
    <mergeCell ref="B7:C7"/>
    <mergeCell ref="B8:C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&amp;C2.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="70" zoomScaleNormal="70" workbookViewId="0" topLeftCell="A1">
      <selection activeCell="H21" sqref="H21"/>
    </sheetView>
  </sheetViews>
  <sheetFormatPr defaultColWidth="9.140625" defaultRowHeight="12.75"/>
  <cols>
    <col min="1" max="1" width="55.7109375" style="0" customWidth="1"/>
    <col min="2" max="4" width="11.28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5.75">
      <c r="A2" s="1"/>
      <c r="B2" s="1"/>
      <c r="C2" s="1"/>
      <c r="D2" s="23" t="s">
        <v>24</v>
      </c>
      <c r="E2" s="1"/>
      <c r="F2" s="1"/>
    </row>
    <row r="3" spans="1:6" ht="15.75">
      <c r="A3" s="2"/>
      <c r="B3" s="1"/>
      <c r="C3" s="1"/>
      <c r="D3" s="1"/>
      <c r="E3" s="1"/>
      <c r="F3" s="1"/>
    </row>
    <row r="4" spans="1:6" ht="18.75">
      <c r="A4" s="252" t="s">
        <v>248</v>
      </c>
      <c r="B4" s="252"/>
      <c r="C4" s="252"/>
      <c r="D4" s="252"/>
      <c r="E4" s="1"/>
      <c r="F4" s="1"/>
    </row>
    <row r="5" spans="1:6" ht="15.75">
      <c r="A5" s="231" t="s">
        <v>25</v>
      </c>
      <c r="B5" s="231"/>
      <c r="C5" s="231"/>
      <c r="D5" s="231"/>
      <c r="E5" s="1"/>
      <c r="F5" s="1"/>
    </row>
    <row r="6" spans="1:6" ht="15.75">
      <c r="A6" s="2"/>
      <c r="B6" s="1"/>
      <c r="C6" s="1"/>
      <c r="D6" s="1"/>
      <c r="E6" s="1"/>
      <c r="F6" s="1"/>
    </row>
    <row r="7" spans="1:6" ht="15.75">
      <c r="A7" s="1"/>
      <c r="B7" s="1"/>
      <c r="C7" s="1"/>
      <c r="D7" s="23" t="s">
        <v>0</v>
      </c>
      <c r="E7" s="1"/>
      <c r="F7" s="1"/>
    </row>
    <row r="8" spans="1:6" ht="16.5" customHeight="1">
      <c r="A8" s="233" t="s">
        <v>26</v>
      </c>
      <c r="B8" s="230" t="s">
        <v>39</v>
      </c>
      <c r="C8" s="232" t="s">
        <v>23</v>
      </c>
      <c r="D8" s="232" t="s">
        <v>27</v>
      </c>
      <c r="E8" s="1"/>
      <c r="F8" s="1"/>
    </row>
    <row r="9" spans="1:6" ht="15.75" customHeight="1">
      <c r="A9" s="233"/>
      <c r="B9" s="230"/>
      <c r="C9" s="232"/>
      <c r="D9" s="232"/>
      <c r="E9" s="1"/>
      <c r="F9" s="1"/>
    </row>
    <row r="10" spans="1:6" ht="15.75">
      <c r="A10" s="35" t="s">
        <v>28</v>
      </c>
      <c r="B10" s="238"/>
      <c r="C10" s="239"/>
      <c r="D10" s="240"/>
      <c r="E10" s="1"/>
      <c r="F10" s="1"/>
    </row>
    <row r="11" spans="1:6" ht="15.75">
      <c r="A11" s="20" t="s">
        <v>341</v>
      </c>
      <c r="B11" s="25">
        <v>3500</v>
      </c>
      <c r="C11" s="25">
        <v>3106</v>
      </c>
      <c r="D11" s="25">
        <f>B11-C11</f>
        <v>394</v>
      </c>
      <c r="E11" s="1"/>
      <c r="F11" s="1"/>
    </row>
    <row r="12" spans="1:6" ht="15.75">
      <c r="A12" s="20" t="s">
        <v>342</v>
      </c>
      <c r="B12" s="25">
        <v>14500</v>
      </c>
      <c r="C12" s="25">
        <v>420</v>
      </c>
      <c r="D12" s="25">
        <f>B12-C12</f>
        <v>14080</v>
      </c>
      <c r="E12" s="1"/>
      <c r="F12" s="1"/>
    </row>
    <row r="13" spans="1:6" ht="15.75">
      <c r="A13" s="20" t="s">
        <v>340</v>
      </c>
      <c r="B13" s="25">
        <v>31000</v>
      </c>
      <c r="C13" s="25">
        <f>106+504</f>
        <v>610</v>
      </c>
      <c r="D13" s="25">
        <f>B13-C13</f>
        <v>30390</v>
      </c>
      <c r="E13" s="1"/>
      <c r="F13" s="1"/>
    </row>
    <row r="14" spans="1:6" ht="15.75">
      <c r="A14" s="20" t="s">
        <v>343</v>
      </c>
      <c r="B14" s="25">
        <v>125245</v>
      </c>
      <c r="C14" s="25">
        <f>125245-20439-493</f>
        <v>104313</v>
      </c>
      <c r="D14" s="25">
        <f>B14-C14</f>
        <v>20932</v>
      </c>
      <c r="E14" s="1"/>
      <c r="F14" s="1"/>
    </row>
    <row r="15" spans="1:6" ht="15.75">
      <c r="A15" s="20"/>
      <c r="B15" s="25"/>
      <c r="C15" s="25"/>
      <c r="D15" s="25"/>
      <c r="E15" s="1"/>
      <c r="F15" s="1"/>
    </row>
    <row r="16" spans="1:6" ht="15.75">
      <c r="A16" s="20"/>
      <c r="B16" s="25"/>
      <c r="C16" s="25"/>
      <c r="D16" s="25"/>
      <c r="E16" s="1"/>
      <c r="F16" s="1"/>
    </row>
    <row r="17" spans="1:6" ht="15.75">
      <c r="A17" s="20"/>
      <c r="B17" s="25"/>
      <c r="C17" s="25"/>
      <c r="D17" s="25"/>
      <c r="E17" s="1"/>
      <c r="F17" s="1"/>
    </row>
    <row r="18" spans="1:6" ht="15.75">
      <c r="A18" s="35" t="s">
        <v>29</v>
      </c>
      <c r="B18" s="261"/>
      <c r="C18" s="262"/>
      <c r="D18" s="263"/>
      <c r="E18" s="1"/>
      <c r="F18" s="1"/>
    </row>
    <row r="19" spans="1:6" ht="15.75">
      <c r="A19" s="20"/>
      <c r="B19" s="25"/>
      <c r="C19" s="25"/>
      <c r="D19" s="25"/>
      <c r="E19" s="1"/>
      <c r="F19" s="1"/>
    </row>
    <row r="20" spans="1:6" ht="15.75">
      <c r="A20" s="20"/>
      <c r="B20" s="25"/>
      <c r="C20" s="25"/>
      <c r="D20" s="25"/>
      <c r="E20" s="1"/>
      <c r="F20" s="1"/>
    </row>
    <row r="21" spans="1:6" ht="15.75">
      <c r="A21" s="20"/>
      <c r="B21" s="25"/>
      <c r="C21" s="25"/>
      <c r="D21" s="25"/>
      <c r="E21" s="1"/>
      <c r="F21" s="1"/>
    </row>
    <row r="22" spans="1:6" ht="15.75">
      <c r="A22" s="20"/>
      <c r="B22" s="25"/>
      <c r="C22" s="25"/>
      <c r="D22" s="25"/>
      <c r="E22" s="1"/>
      <c r="F22" s="1"/>
    </row>
    <row r="23" spans="1:6" ht="15.75">
      <c r="A23" s="20"/>
      <c r="B23" s="25"/>
      <c r="C23" s="25"/>
      <c r="D23" s="25"/>
      <c r="E23" s="1"/>
      <c r="F23" s="1"/>
    </row>
    <row r="24" spans="1:6" ht="15.75">
      <c r="A24" s="20"/>
      <c r="B24" s="25"/>
      <c r="C24" s="25"/>
      <c r="D24" s="25"/>
      <c r="E24" s="1"/>
      <c r="F24" s="1"/>
    </row>
    <row r="25" spans="1:6" ht="15.75">
      <c r="A25" s="35"/>
      <c r="B25" s="261"/>
      <c r="C25" s="262"/>
      <c r="D25" s="263"/>
      <c r="E25" s="1"/>
      <c r="F25" s="1"/>
    </row>
    <row r="26" spans="1:6" ht="15.75">
      <c r="A26" s="37" t="s">
        <v>30</v>
      </c>
      <c r="B26" s="25">
        <f>+SUM(B19:B24)+SUM(B11:B17)</f>
        <v>174245</v>
      </c>
      <c r="C26" s="25">
        <f>+SUM(C19:C24)+SUM(C11:C17)</f>
        <v>108449</v>
      </c>
      <c r="D26" s="25">
        <f>+SUM(D19:D24)+SUM(D11:D17)</f>
        <v>65796</v>
      </c>
      <c r="E26" s="1"/>
      <c r="F26" s="1"/>
    </row>
    <row r="27" spans="1:6" ht="15.75">
      <c r="A27" s="33"/>
      <c r="B27" s="1"/>
      <c r="C27" s="1"/>
      <c r="D27" s="1"/>
      <c r="E27" s="1"/>
      <c r="F27" s="1"/>
    </row>
    <row r="28" spans="1:6" ht="15.75" customHeight="1">
      <c r="A28" s="68" t="s">
        <v>117</v>
      </c>
      <c r="B28" s="66"/>
      <c r="C28" s="66"/>
      <c r="D28" s="66"/>
      <c r="E28" s="1"/>
      <c r="F28" s="1"/>
    </row>
    <row r="29" spans="1:6" ht="15.75">
      <c r="A29" s="66"/>
      <c r="B29" s="66"/>
      <c r="C29" s="66"/>
      <c r="D29" s="66"/>
      <c r="E29" s="1"/>
      <c r="F29" s="1"/>
    </row>
    <row r="30" spans="1:6" ht="15.75">
      <c r="A30" s="1"/>
      <c r="B30" s="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</sheetData>
  <mergeCells count="9">
    <mergeCell ref="A4:D4"/>
    <mergeCell ref="A5:D5"/>
    <mergeCell ref="C8:C9"/>
    <mergeCell ref="D8:D9"/>
    <mergeCell ref="A8:A9"/>
    <mergeCell ref="B18:D18"/>
    <mergeCell ref="B25:D25"/>
    <mergeCell ref="B10:D10"/>
    <mergeCell ref="B8:B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&amp;C3.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="85" zoomScaleNormal="85" workbookViewId="0" topLeftCell="A1">
      <selection activeCell="G18" sqref="G18"/>
    </sheetView>
  </sheetViews>
  <sheetFormatPr defaultColWidth="9.140625" defaultRowHeight="12.75"/>
  <cols>
    <col min="1" max="1" width="55.7109375" style="0" customWidth="1"/>
    <col min="2" max="4" width="11.28125" style="0" customWidth="1"/>
  </cols>
  <sheetData>
    <row r="1" spans="1:6" ht="15.75">
      <c r="A1" s="66"/>
      <c r="B1" s="66"/>
      <c r="C1" s="66"/>
      <c r="D1" s="66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6" ht="15.75">
      <c r="B3" s="1"/>
      <c r="C3" s="1"/>
      <c r="D3" s="23" t="s">
        <v>31</v>
      </c>
      <c r="E3" s="1"/>
      <c r="F3" s="1"/>
    </row>
    <row r="4" spans="1:6" ht="18.75">
      <c r="A4" s="252" t="s">
        <v>32</v>
      </c>
      <c r="B4" s="252"/>
      <c r="C4" s="252"/>
      <c r="D4" s="252"/>
      <c r="E4" s="1"/>
      <c r="F4" s="1"/>
    </row>
    <row r="5" spans="1:6" ht="18.75">
      <c r="A5" s="6"/>
      <c r="B5" s="6"/>
      <c r="C5" s="6"/>
      <c r="D5" s="6"/>
      <c r="E5" s="1"/>
      <c r="F5" s="1"/>
    </row>
    <row r="6" spans="1:6" ht="15.75">
      <c r="A6" s="29"/>
      <c r="B6" s="1"/>
      <c r="C6" s="1"/>
      <c r="D6" s="23" t="s">
        <v>0</v>
      </c>
      <c r="E6" s="1"/>
      <c r="F6" s="1"/>
    </row>
    <row r="7" spans="1:6" ht="15.75">
      <c r="A7" s="34" t="s">
        <v>33</v>
      </c>
      <c r="B7" s="34"/>
      <c r="C7" s="34"/>
      <c r="D7" s="25">
        <v>936</v>
      </c>
      <c r="E7" s="1"/>
      <c r="F7" s="1"/>
    </row>
    <row r="8" spans="1:6" ht="15.75">
      <c r="A8" s="234" t="s">
        <v>34</v>
      </c>
      <c r="B8" s="234"/>
      <c r="C8" s="234"/>
      <c r="D8" s="25">
        <v>500</v>
      </c>
      <c r="E8" s="1"/>
      <c r="F8" s="1"/>
    </row>
    <row r="9" spans="1:6" ht="15.75">
      <c r="A9" s="234" t="s">
        <v>35</v>
      </c>
      <c r="B9" s="234"/>
      <c r="C9" s="234"/>
      <c r="D9" s="25"/>
      <c r="E9" s="1"/>
      <c r="F9" s="1"/>
    </row>
    <row r="10" spans="1:6" ht="15.75">
      <c r="A10" s="31"/>
      <c r="B10" s="1"/>
      <c r="C10" s="1"/>
      <c r="D10" s="44"/>
      <c r="E10" s="1"/>
      <c r="F10" s="1"/>
    </row>
    <row r="11" spans="1:6" ht="15.75">
      <c r="A11" s="34" t="s">
        <v>339</v>
      </c>
      <c r="B11" s="34"/>
      <c r="C11" s="34"/>
      <c r="D11" s="25">
        <v>2000</v>
      </c>
      <c r="E11" s="32"/>
      <c r="F11" s="1"/>
    </row>
    <row r="12" spans="1:7" ht="15.75">
      <c r="A12" s="234" t="s">
        <v>36</v>
      </c>
      <c r="B12" s="234"/>
      <c r="C12" s="234"/>
      <c r="D12" s="25">
        <v>761</v>
      </c>
      <c r="E12" s="1"/>
      <c r="F12" s="1"/>
      <c r="G12" s="28"/>
    </row>
    <row r="13" spans="1:6" ht="15.75">
      <c r="A13" s="234" t="s">
        <v>37</v>
      </c>
      <c r="B13" s="234"/>
      <c r="C13" s="234"/>
      <c r="D13" s="25">
        <v>133</v>
      </c>
      <c r="E13" s="31"/>
      <c r="F13" s="1"/>
    </row>
    <row r="14" spans="1:6" ht="15.75">
      <c r="A14" s="5" t="s">
        <v>38</v>
      </c>
      <c r="B14" s="5"/>
      <c r="C14" s="5"/>
      <c r="D14" s="211">
        <v>64</v>
      </c>
      <c r="E14" s="1"/>
      <c r="F14" s="1"/>
    </row>
    <row r="15" spans="2:6" ht="15.75">
      <c r="B15" s="1"/>
      <c r="C15" s="1"/>
      <c r="D15" s="44"/>
      <c r="E15" s="1"/>
      <c r="F15" s="30"/>
    </row>
    <row r="16" spans="1:6" ht="15.75">
      <c r="A16" s="234" t="s">
        <v>249</v>
      </c>
      <c r="B16" s="234"/>
      <c r="C16" s="234"/>
      <c r="D16" s="211">
        <v>5927</v>
      </c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mergeCells count="6">
    <mergeCell ref="A8:C8"/>
    <mergeCell ref="A16:C16"/>
    <mergeCell ref="A4:D4"/>
    <mergeCell ref="A9:C9"/>
    <mergeCell ref="A12:C12"/>
    <mergeCell ref="A13:C1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&amp;C4. oldal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70" zoomScaleNormal="70" workbookViewId="0" topLeftCell="A6">
      <selection activeCell="A32" sqref="A32"/>
    </sheetView>
  </sheetViews>
  <sheetFormatPr defaultColWidth="9.140625" defaultRowHeight="12.75"/>
  <cols>
    <col min="1" max="1" width="39.00390625" style="0" customWidth="1"/>
    <col min="2" max="2" width="30.421875" style="0" customWidth="1"/>
  </cols>
  <sheetData>
    <row r="1" ht="15.75">
      <c r="A1" s="11"/>
    </row>
    <row r="2" ht="15">
      <c r="A2" s="7"/>
    </row>
    <row r="3" ht="15.75">
      <c r="C3" s="27" t="s">
        <v>40</v>
      </c>
    </row>
    <row r="4" ht="15.75">
      <c r="A4" s="12"/>
    </row>
    <row r="5" spans="1:3" ht="18.75">
      <c r="A5" s="235" t="s">
        <v>41</v>
      </c>
      <c r="B5" s="235"/>
      <c r="C5" s="235"/>
    </row>
    <row r="6" spans="1:3" ht="15.75">
      <c r="A6" s="236" t="s">
        <v>242</v>
      </c>
      <c r="B6" s="236"/>
      <c r="C6" s="236"/>
    </row>
    <row r="7" ht="15">
      <c r="A7" s="7"/>
    </row>
    <row r="8" spans="3:17" ht="15.75">
      <c r="C8" s="23" t="s">
        <v>0</v>
      </c>
      <c r="Q8" s="10"/>
    </row>
    <row r="9" spans="1:3" ht="31.5">
      <c r="A9" s="40" t="s">
        <v>42</v>
      </c>
      <c r="B9" s="40" t="s">
        <v>43</v>
      </c>
      <c r="C9" s="40" t="s">
        <v>44</v>
      </c>
    </row>
    <row r="10" ht="15.75">
      <c r="A10" s="11" t="s">
        <v>45</v>
      </c>
    </row>
    <row r="11" spans="1:3" ht="15.75">
      <c r="A11" s="15" t="s">
        <v>277</v>
      </c>
      <c r="B11" s="15"/>
      <c r="C11" s="41"/>
    </row>
    <row r="12" spans="1:3" ht="15.75">
      <c r="A12" s="214" t="s">
        <v>338</v>
      </c>
      <c r="B12" s="15"/>
      <c r="C12" s="41"/>
    </row>
    <row r="13" spans="1:3" ht="15.75">
      <c r="A13" s="15"/>
      <c r="B13" s="15"/>
      <c r="C13" s="41"/>
    </row>
    <row r="14" spans="1:3" ht="31.5">
      <c r="A14" s="15" t="s">
        <v>278</v>
      </c>
      <c r="B14" s="15"/>
      <c r="C14" s="41"/>
    </row>
    <row r="15" spans="1:3" ht="15.75">
      <c r="A15" s="215" t="s">
        <v>338</v>
      </c>
      <c r="B15" s="15"/>
      <c r="C15" s="41"/>
    </row>
    <row r="16" spans="1:3" ht="15.75">
      <c r="A16" s="214"/>
      <c r="B16" s="15"/>
      <c r="C16" s="41"/>
    </row>
    <row r="17" spans="1:3" ht="15.75">
      <c r="A17" s="15" t="s">
        <v>12</v>
      </c>
      <c r="B17" s="15"/>
      <c r="C17" s="41"/>
    </row>
    <row r="18" spans="1:3" ht="15.75">
      <c r="A18" s="26" t="s">
        <v>46</v>
      </c>
      <c r="B18" s="43"/>
      <c r="C18" s="42"/>
    </row>
    <row r="19" spans="1:3" ht="15.75">
      <c r="A19" s="15" t="s">
        <v>277</v>
      </c>
      <c r="B19" s="15"/>
      <c r="C19" s="41"/>
    </row>
    <row r="20" spans="1:3" ht="15.75">
      <c r="A20" s="214" t="s">
        <v>338</v>
      </c>
      <c r="B20" s="15"/>
      <c r="C20" s="41"/>
    </row>
    <row r="21" spans="1:3" ht="15.75">
      <c r="A21" s="15"/>
      <c r="B21" s="15"/>
      <c r="C21" s="41"/>
    </row>
    <row r="22" spans="1:3" ht="31.5">
      <c r="A22" s="15" t="s">
        <v>279</v>
      </c>
      <c r="B22" s="15"/>
      <c r="C22" s="41"/>
    </row>
    <row r="23" spans="1:3" ht="15.75">
      <c r="A23" s="214" t="s">
        <v>338</v>
      </c>
      <c r="B23" s="15"/>
      <c r="C23" s="41"/>
    </row>
    <row r="24" spans="1:3" ht="15.75">
      <c r="A24" s="15"/>
      <c r="B24" s="15"/>
      <c r="C24" s="41"/>
    </row>
    <row r="25" spans="1:3" ht="15.75">
      <c r="A25" s="15" t="s">
        <v>12</v>
      </c>
      <c r="B25" s="15"/>
      <c r="C25" s="41"/>
    </row>
    <row r="26" ht="15.75">
      <c r="A26" s="11" t="s">
        <v>47</v>
      </c>
    </row>
    <row r="27" spans="1:3" ht="31.5">
      <c r="A27" s="15" t="s">
        <v>280</v>
      </c>
      <c r="B27" s="15"/>
      <c r="C27" s="41"/>
    </row>
    <row r="28" spans="1:3" ht="15.75">
      <c r="A28" s="214" t="s">
        <v>338</v>
      </c>
      <c r="B28" s="15"/>
      <c r="C28" s="41"/>
    </row>
    <row r="29" spans="1:3" ht="15.75">
      <c r="A29" s="15"/>
      <c r="B29" s="15"/>
      <c r="C29" s="41"/>
    </row>
    <row r="30" spans="1:3" ht="31.5">
      <c r="A30" s="15" t="s">
        <v>281</v>
      </c>
      <c r="B30" s="15"/>
      <c r="C30" s="41"/>
    </row>
    <row r="31" spans="1:3" ht="15.75">
      <c r="A31" s="215" t="s">
        <v>338</v>
      </c>
      <c r="B31" s="15"/>
      <c r="C31" s="41"/>
    </row>
    <row r="32" spans="1:3" ht="15.75">
      <c r="A32" s="214"/>
      <c r="B32" s="15"/>
      <c r="C32" s="41"/>
    </row>
    <row r="33" spans="1:3" ht="15.75">
      <c r="A33" s="15" t="s">
        <v>12</v>
      </c>
      <c r="B33" s="15"/>
      <c r="C33" s="41"/>
    </row>
    <row r="34" spans="1:3" ht="15.75">
      <c r="A34" s="26" t="s">
        <v>48</v>
      </c>
      <c r="B34" s="43"/>
      <c r="C34" s="42"/>
    </row>
    <row r="35" spans="1:3" ht="31.5">
      <c r="A35" s="15" t="s">
        <v>280</v>
      </c>
      <c r="B35" s="15"/>
      <c r="C35" s="41"/>
    </row>
    <row r="36" spans="1:3" ht="15.75">
      <c r="A36" s="214" t="s">
        <v>338</v>
      </c>
      <c r="B36" s="15"/>
      <c r="C36" s="41"/>
    </row>
    <row r="37" spans="1:3" ht="15.75">
      <c r="A37" s="15"/>
      <c r="B37" s="15"/>
      <c r="C37" s="41"/>
    </row>
    <row r="38" spans="1:3" ht="31.5">
      <c r="A38" s="15" t="s">
        <v>282</v>
      </c>
      <c r="B38" s="15"/>
      <c r="C38" s="41"/>
    </row>
    <row r="39" spans="1:3" ht="15.75">
      <c r="A39" s="214" t="s">
        <v>338</v>
      </c>
      <c r="B39" s="15"/>
      <c r="C39" s="41"/>
    </row>
    <row r="40" spans="1:3" ht="15.75">
      <c r="A40" s="15"/>
      <c r="B40" s="15"/>
      <c r="C40" s="41"/>
    </row>
    <row r="41" spans="1:3" ht="15.75">
      <c r="A41" s="15" t="s">
        <v>12</v>
      </c>
      <c r="B41" s="15"/>
      <c r="C41" s="41"/>
    </row>
  </sheetData>
  <mergeCells count="2">
    <mergeCell ref="A5:C5"/>
    <mergeCell ref="A6:C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Header>&amp;C5.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showGridLines="0" workbookViewId="0" topLeftCell="A25">
      <selection activeCell="I43" sqref="I43"/>
    </sheetView>
  </sheetViews>
  <sheetFormatPr defaultColWidth="9.140625" defaultRowHeight="12.75"/>
  <cols>
    <col min="1" max="1" width="39.00390625" style="0" customWidth="1"/>
    <col min="2" max="2" width="30.421875" style="0" customWidth="1"/>
    <col min="3" max="6" width="9.421875" style="0" bestFit="1" customWidth="1"/>
  </cols>
  <sheetData>
    <row r="1" ht="15.75">
      <c r="A1" s="11"/>
    </row>
    <row r="2" ht="15">
      <c r="A2" s="7"/>
    </row>
    <row r="3" ht="15.75">
      <c r="C3" s="27" t="s">
        <v>50</v>
      </c>
    </row>
    <row r="4" ht="15.75">
      <c r="A4" s="12"/>
    </row>
    <row r="5" spans="1:3" ht="18.75">
      <c r="A5" s="235" t="s">
        <v>49</v>
      </c>
      <c r="B5" s="235"/>
      <c r="C5" s="235"/>
    </row>
    <row r="6" spans="1:3" ht="15.75">
      <c r="A6" s="236" t="s">
        <v>242</v>
      </c>
      <c r="B6" s="236"/>
      <c r="C6" s="236"/>
    </row>
    <row r="7" ht="15">
      <c r="A7" s="7"/>
    </row>
    <row r="8" spans="3:17" ht="15.75">
      <c r="C8" s="23" t="s">
        <v>0</v>
      </c>
      <c r="Q8" s="10"/>
    </row>
    <row r="9" spans="1:3" ht="31.5">
      <c r="A9" s="40" t="s">
        <v>51</v>
      </c>
      <c r="B9" s="40" t="s">
        <v>52</v>
      </c>
      <c r="C9" s="40" t="s">
        <v>44</v>
      </c>
    </row>
    <row r="10" ht="15.75">
      <c r="A10" s="11" t="s">
        <v>53</v>
      </c>
    </row>
    <row r="11" spans="1:3" ht="15.75">
      <c r="A11" s="15" t="s">
        <v>283</v>
      </c>
      <c r="B11" s="15"/>
      <c r="C11" s="41"/>
    </row>
    <row r="12" spans="1:3" ht="15.75" customHeight="1">
      <c r="A12" s="15" t="s">
        <v>372</v>
      </c>
      <c r="B12" s="15"/>
      <c r="C12" s="41"/>
    </row>
    <row r="13" spans="1:3" ht="15.75">
      <c r="A13" s="15" t="s">
        <v>12</v>
      </c>
      <c r="B13" s="15" t="s">
        <v>338</v>
      </c>
      <c r="C13" s="41"/>
    </row>
    <row r="14" spans="1:3" ht="15.75">
      <c r="A14" s="212"/>
      <c r="B14" s="212"/>
      <c r="C14" s="213"/>
    </row>
    <row r="15" spans="1:3" ht="15.75">
      <c r="A15" s="26" t="s">
        <v>284</v>
      </c>
      <c r="B15" s="43"/>
      <c r="C15" s="42"/>
    </row>
    <row r="16" spans="1:3" ht="15.75">
      <c r="A16" s="15" t="s">
        <v>283</v>
      </c>
      <c r="B16" s="15"/>
      <c r="C16" s="41"/>
    </row>
    <row r="17" spans="1:3" ht="15.75">
      <c r="A17" s="15" t="s">
        <v>345</v>
      </c>
      <c r="B17" s="15" t="s">
        <v>346</v>
      </c>
      <c r="C17" s="41">
        <v>380</v>
      </c>
    </row>
    <row r="18" spans="1:3" ht="15.75">
      <c r="A18" s="15" t="s">
        <v>347</v>
      </c>
      <c r="B18" s="15" t="s">
        <v>348</v>
      </c>
      <c r="C18" s="41">
        <v>11933</v>
      </c>
    </row>
    <row r="19" spans="1:3" ht="15.75">
      <c r="A19" s="15" t="s">
        <v>349</v>
      </c>
      <c r="B19" s="15" t="s">
        <v>350</v>
      </c>
      <c r="C19" s="41">
        <v>2021</v>
      </c>
    </row>
    <row r="20" spans="1:3" ht="15.75">
      <c r="A20" s="15" t="s">
        <v>347</v>
      </c>
      <c r="B20" s="15" t="s">
        <v>351</v>
      </c>
      <c r="C20" s="41">
        <v>4452</v>
      </c>
    </row>
    <row r="21" spans="1:3" ht="15.75">
      <c r="A21" s="15" t="s">
        <v>352</v>
      </c>
      <c r="B21" s="15" t="s">
        <v>353</v>
      </c>
      <c r="C21" s="41">
        <v>720</v>
      </c>
    </row>
    <row r="22" spans="1:6" ht="15.75">
      <c r="A22" s="15" t="s">
        <v>354</v>
      </c>
      <c r="B22" s="15" t="s">
        <v>355</v>
      </c>
      <c r="C22" s="41">
        <v>13706</v>
      </c>
      <c r="D22" s="42">
        <f>SUM(C17:C22)</f>
        <v>33212</v>
      </c>
      <c r="E22">
        <v>33212</v>
      </c>
      <c r="F22" s="42">
        <f>D22-E22</f>
        <v>0</v>
      </c>
    </row>
    <row r="23" spans="1:3" ht="31.5">
      <c r="A23" s="15" t="s">
        <v>285</v>
      </c>
      <c r="B23" s="15"/>
      <c r="C23" s="41"/>
    </row>
    <row r="24" spans="1:3" ht="15.75">
      <c r="A24" s="15" t="s">
        <v>356</v>
      </c>
      <c r="B24" s="15" t="s">
        <v>357</v>
      </c>
      <c r="C24" s="41">
        <v>3015</v>
      </c>
    </row>
    <row r="25" spans="1:3" ht="15.75">
      <c r="A25" s="15" t="s">
        <v>358</v>
      </c>
      <c r="B25" s="15" t="s">
        <v>359</v>
      </c>
      <c r="C25" s="41">
        <v>1682</v>
      </c>
    </row>
    <row r="26" spans="1:3" ht="15.75">
      <c r="A26" s="15" t="s">
        <v>360</v>
      </c>
      <c r="B26" s="15" t="s">
        <v>361</v>
      </c>
      <c r="C26" s="41">
        <v>2587</v>
      </c>
    </row>
    <row r="27" spans="1:3" ht="15.75">
      <c r="A27" s="15" t="s">
        <v>362</v>
      </c>
      <c r="B27" s="15" t="s">
        <v>363</v>
      </c>
      <c r="C27" s="41">
        <v>749</v>
      </c>
    </row>
    <row r="28" spans="1:3" ht="15.75">
      <c r="A28" s="15" t="s">
        <v>364</v>
      </c>
      <c r="B28" s="15" t="s">
        <v>365</v>
      </c>
      <c r="C28" s="41">
        <v>22824</v>
      </c>
    </row>
    <row r="29" spans="1:3" ht="15.75">
      <c r="A29" s="15" t="s">
        <v>364</v>
      </c>
      <c r="B29" s="15" t="s">
        <v>366</v>
      </c>
      <c r="C29" s="41">
        <v>37834</v>
      </c>
    </row>
    <row r="30" spans="1:6" ht="15.75">
      <c r="A30" s="15" t="s">
        <v>12</v>
      </c>
      <c r="B30" s="15"/>
      <c r="C30" s="41">
        <f>SUM(C17:C29)</f>
        <v>101903</v>
      </c>
      <c r="D30" s="42">
        <f>SUM(C24:C29)</f>
        <v>68691</v>
      </c>
      <c r="E30" s="42">
        <v>68691</v>
      </c>
      <c r="F30" s="42">
        <f>D30-E30</f>
        <v>0</v>
      </c>
    </row>
    <row r="31" spans="1:3" ht="15.75">
      <c r="A31" s="26" t="s">
        <v>54</v>
      </c>
      <c r="B31" s="43"/>
      <c r="C31" s="42"/>
    </row>
    <row r="32" spans="1:3" ht="15.75">
      <c r="A32" s="15" t="s">
        <v>374</v>
      </c>
      <c r="B32" s="15"/>
      <c r="C32" s="41"/>
    </row>
    <row r="33" spans="1:3" ht="15.75">
      <c r="A33" s="15" t="s">
        <v>373</v>
      </c>
      <c r="B33" s="15"/>
      <c r="C33" s="41"/>
    </row>
    <row r="34" spans="1:3" ht="15.75">
      <c r="A34" s="15" t="s">
        <v>12</v>
      </c>
      <c r="B34" s="15" t="s">
        <v>338</v>
      </c>
      <c r="C34" s="41"/>
    </row>
    <row r="35" spans="1:3" ht="15.75">
      <c r="A35" s="212"/>
      <c r="B35" s="212"/>
      <c r="C35" s="213"/>
    </row>
    <row r="36" spans="1:3" ht="15.75">
      <c r="A36" s="26" t="s">
        <v>55</v>
      </c>
      <c r="B36" s="43"/>
      <c r="C36" s="42"/>
    </row>
    <row r="37" spans="1:3" ht="31.5">
      <c r="A37" s="15" t="s">
        <v>286</v>
      </c>
      <c r="B37" s="15"/>
      <c r="C37" s="41"/>
    </row>
    <row r="38" spans="1:3" ht="15.75">
      <c r="A38" s="15" t="s">
        <v>347</v>
      </c>
      <c r="B38" s="15" t="s">
        <v>348</v>
      </c>
      <c r="C38" s="41">
        <v>30000</v>
      </c>
    </row>
    <row r="39" spans="1:3" ht="15.75" customHeight="1">
      <c r="A39" s="15" t="s">
        <v>352</v>
      </c>
      <c r="B39" s="15" t="s">
        <v>367</v>
      </c>
      <c r="C39" s="41">
        <v>900</v>
      </c>
    </row>
    <row r="40" spans="1:6" ht="15.75">
      <c r="A40" s="15"/>
      <c r="B40" s="15"/>
      <c r="C40" s="41"/>
      <c r="D40" s="42">
        <f>SUM(C38:C39)</f>
        <v>30900</v>
      </c>
      <c r="E40">
        <v>30900</v>
      </c>
      <c r="F40" s="42">
        <f>D40-E40</f>
        <v>0</v>
      </c>
    </row>
    <row r="41" spans="1:3" ht="31.5">
      <c r="A41" s="15" t="s">
        <v>287</v>
      </c>
      <c r="B41" s="15"/>
      <c r="C41" s="41"/>
    </row>
    <row r="42" spans="1:3" ht="15.75">
      <c r="A42" s="15" t="s">
        <v>368</v>
      </c>
      <c r="B42" s="15" t="s">
        <v>369</v>
      </c>
      <c r="C42" s="41">
        <v>1242</v>
      </c>
    </row>
    <row r="43" spans="1:3" ht="15.75">
      <c r="A43" s="15" t="s">
        <v>356</v>
      </c>
      <c r="B43" s="15" t="s">
        <v>370</v>
      </c>
      <c r="C43" s="41">
        <v>67650</v>
      </c>
    </row>
    <row r="44" spans="1:6" ht="15.75">
      <c r="A44" s="15" t="s">
        <v>364</v>
      </c>
      <c r="B44" s="15" t="s">
        <v>371</v>
      </c>
      <c r="C44" s="41">
        <v>11083</v>
      </c>
      <c r="D44" s="42">
        <f>SUM(C42:C44)</f>
        <v>79975</v>
      </c>
      <c r="E44">
        <v>79975</v>
      </c>
      <c r="F44" s="42">
        <f>D44-E44</f>
        <v>0</v>
      </c>
    </row>
    <row r="45" spans="1:3" ht="15.75">
      <c r="A45" s="15" t="s">
        <v>12</v>
      </c>
      <c r="B45" s="15"/>
      <c r="C45" s="41">
        <f>SUM(C38:C44)</f>
        <v>110875</v>
      </c>
    </row>
    <row r="46" spans="1:3" ht="15">
      <c r="A46" s="7"/>
      <c r="C46" s="42"/>
    </row>
  </sheetData>
  <mergeCells count="2">
    <mergeCell ref="A5:C5"/>
    <mergeCell ref="A6:C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3" r:id="rId1"/>
  <headerFooter alignWithMargins="0">
    <oddHeader>&amp;C6.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85" zoomScaleNormal="85" workbookViewId="0" topLeftCell="A27">
      <selection activeCell="A38" sqref="A38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5" width="10.28125" style="0" customWidth="1"/>
  </cols>
  <sheetData>
    <row r="1" spans="1:6" ht="15.75">
      <c r="A1" s="19"/>
      <c r="B1" s="19"/>
      <c r="C1" s="19"/>
      <c r="D1" s="19"/>
      <c r="E1" s="19"/>
      <c r="F1" s="23" t="s">
        <v>69</v>
      </c>
    </row>
    <row r="2" spans="1:6" ht="15.75">
      <c r="A2" s="1"/>
      <c r="B2" s="19"/>
      <c r="C2" s="19"/>
      <c r="D2" s="19"/>
      <c r="E2" s="19"/>
      <c r="F2" s="19"/>
    </row>
    <row r="3" spans="1:6" ht="18.75">
      <c r="A3" s="252" t="s">
        <v>56</v>
      </c>
      <c r="B3" s="252"/>
      <c r="C3" s="252"/>
      <c r="D3" s="252"/>
      <c r="E3" s="252"/>
      <c r="F3" s="252"/>
    </row>
    <row r="4" spans="1:6" ht="15.75">
      <c r="A4" s="1"/>
      <c r="B4" s="1"/>
      <c r="C4" s="1"/>
      <c r="D4" s="1"/>
      <c r="E4" s="1"/>
      <c r="F4" s="1"/>
    </row>
    <row r="5" spans="1:6" ht="15.75">
      <c r="A5" s="45" t="s">
        <v>0</v>
      </c>
      <c r="B5" s="1"/>
      <c r="C5" s="1"/>
      <c r="D5" s="1"/>
      <c r="E5" s="1"/>
      <c r="F5" s="1"/>
    </row>
    <row r="6" spans="1:6" ht="31.5">
      <c r="A6" s="226" t="s">
        <v>57</v>
      </c>
      <c r="B6" s="226"/>
      <c r="C6" s="226"/>
      <c r="D6" s="226"/>
      <c r="E6" s="46" t="s">
        <v>58</v>
      </c>
      <c r="F6" s="1"/>
    </row>
    <row r="7" spans="1:6" ht="15.75">
      <c r="A7" s="227"/>
      <c r="B7" s="227"/>
      <c r="C7" s="227"/>
      <c r="D7" s="227"/>
      <c r="E7" s="24"/>
      <c r="F7" s="1"/>
    </row>
    <row r="8" spans="1:6" ht="15.75">
      <c r="A8" s="228" t="s">
        <v>338</v>
      </c>
      <c r="B8" s="229"/>
      <c r="C8" s="229"/>
      <c r="D8" s="264"/>
      <c r="E8" s="24"/>
      <c r="F8" s="1"/>
    </row>
    <row r="9" spans="1:6" ht="15.75">
      <c r="A9" s="227"/>
      <c r="B9" s="227"/>
      <c r="C9" s="227"/>
      <c r="D9" s="227"/>
      <c r="E9" s="24"/>
      <c r="F9" s="1"/>
    </row>
    <row r="10" spans="1:6" ht="15.75">
      <c r="A10" s="227"/>
      <c r="B10" s="227"/>
      <c r="C10" s="227"/>
      <c r="D10" s="227"/>
      <c r="E10" s="24"/>
      <c r="F10" s="1"/>
    </row>
    <row r="11" spans="1:6" ht="15.75">
      <c r="A11" s="227"/>
      <c r="B11" s="227"/>
      <c r="C11" s="227"/>
      <c r="D11" s="227"/>
      <c r="E11" s="24"/>
      <c r="F11" s="1"/>
    </row>
    <row r="12" spans="1:6" ht="15.75">
      <c r="A12" s="265" t="s">
        <v>12</v>
      </c>
      <c r="B12" s="265"/>
      <c r="C12" s="265"/>
      <c r="D12" s="265"/>
      <c r="E12" s="24"/>
      <c r="F12" s="1"/>
    </row>
    <row r="13" spans="1:6" ht="15.75">
      <c r="A13" s="1"/>
      <c r="B13" s="1"/>
      <c r="C13" s="1"/>
      <c r="D13" s="1"/>
      <c r="E13" s="1"/>
      <c r="F13" s="1"/>
    </row>
    <row r="14" spans="1:6" ht="15.75">
      <c r="A14" s="3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23" t="s">
        <v>59</v>
      </c>
    </row>
    <row r="16" spans="1:6" ht="15.75">
      <c r="A16" s="2"/>
      <c r="B16" s="19"/>
      <c r="C16" s="19"/>
      <c r="D16" s="19"/>
      <c r="E16" s="19"/>
      <c r="F16" s="19"/>
    </row>
    <row r="17" spans="1:6" ht="18.75">
      <c r="A17" s="252" t="s">
        <v>60</v>
      </c>
      <c r="B17" s="252"/>
      <c r="C17" s="252"/>
      <c r="D17" s="252"/>
      <c r="E17" s="252"/>
      <c r="F17" s="252"/>
    </row>
    <row r="18" spans="1:6" ht="15.75">
      <c r="A18" s="237" t="s">
        <v>139</v>
      </c>
      <c r="B18" s="237"/>
      <c r="C18" s="237"/>
      <c r="D18" s="237"/>
      <c r="E18" s="237"/>
      <c r="F18" s="237"/>
    </row>
    <row r="19" spans="1:6" ht="15.75">
      <c r="A19" s="45"/>
      <c r="B19" s="1"/>
      <c r="C19" s="1"/>
      <c r="D19" s="1"/>
      <c r="E19" s="1" t="s">
        <v>0</v>
      </c>
      <c r="F19" s="1"/>
    </row>
    <row r="20" spans="1:6" ht="15.75">
      <c r="A20" s="273" t="s">
        <v>61</v>
      </c>
      <c r="B20" s="227" t="s">
        <v>62</v>
      </c>
      <c r="C20" s="266" t="s">
        <v>63</v>
      </c>
      <c r="D20" s="266"/>
      <c r="E20" s="266"/>
      <c r="F20" s="1"/>
    </row>
    <row r="21" spans="1:6" ht="47.25">
      <c r="A21" s="274"/>
      <c r="B21" s="227"/>
      <c r="C21" s="21" t="s">
        <v>253</v>
      </c>
      <c r="D21" s="21" t="s">
        <v>254</v>
      </c>
      <c r="E21" s="21" t="s">
        <v>255</v>
      </c>
      <c r="F21" s="1"/>
    </row>
    <row r="22" spans="1:6" ht="15.75">
      <c r="A22" s="36"/>
      <c r="B22" s="24"/>
      <c r="C22" s="24"/>
      <c r="D22" s="24"/>
      <c r="E22" s="24"/>
      <c r="F22" s="1"/>
    </row>
    <row r="23" spans="1:6" ht="15.75">
      <c r="A23" s="36" t="s">
        <v>338</v>
      </c>
      <c r="B23" s="24"/>
      <c r="C23" s="24"/>
      <c r="D23" s="24"/>
      <c r="E23" s="24"/>
      <c r="F23" s="1"/>
    </row>
    <row r="24" spans="1:6" ht="15.75">
      <c r="A24" s="36"/>
      <c r="B24" s="24"/>
      <c r="C24" s="24"/>
      <c r="D24" s="24"/>
      <c r="E24" s="24"/>
      <c r="F24" s="1"/>
    </row>
    <row r="25" spans="1:6" ht="15.75">
      <c r="A25" s="36"/>
      <c r="B25" s="24"/>
      <c r="C25" s="24"/>
      <c r="D25" s="24"/>
      <c r="E25" s="24"/>
      <c r="F25" s="1"/>
    </row>
    <row r="26" spans="1:6" ht="15.75">
      <c r="A26" s="36" t="s">
        <v>1</v>
      </c>
      <c r="B26" s="24"/>
      <c r="C26" s="24"/>
      <c r="D26" s="24"/>
      <c r="E26" s="24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  <row r="29" spans="1:6" ht="15.75">
      <c r="A29" s="1"/>
      <c r="B29" s="1"/>
      <c r="C29" s="1"/>
      <c r="D29" s="1"/>
      <c r="E29" s="1"/>
      <c r="F29" s="23" t="s">
        <v>64</v>
      </c>
    </row>
    <row r="30" spans="1:6" ht="15.75">
      <c r="A30" s="17"/>
      <c r="B30" s="1"/>
      <c r="C30" s="1"/>
      <c r="D30" s="1"/>
      <c r="E30" s="1"/>
      <c r="F30" s="1"/>
    </row>
    <row r="31" spans="1:6" ht="18.75">
      <c r="A31" s="252" t="s">
        <v>65</v>
      </c>
      <c r="B31" s="252"/>
      <c r="C31" s="252"/>
      <c r="D31" s="252"/>
      <c r="E31" s="252"/>
      <c r="F31" s="252"/>
    </row>
    <row r="32" spans="1:6" ht="15.75">
      <c r="A32" s="237" t="s">
        <v>140</v>
      </c>
      <c r="B32" s="237"/>
      <c r="C32" s="237"/>
      <c r="D32" s="237"/>
      <c r="E32" s="237"/>
      <c r="F32" s="237"/>
    </row>
    <row r="33" spans="1:6" ht="15.75">
      <c r="A33" s="31"/>
      <c r="B33" s="19"/>
      <c r="C33" s="19"/>
      <c r="D33" s="19"/>
      <c r="E33" s="19"/>
      <c r="F33" s="19"/>
    </row>
    <row r="34" spans="1:6" ht="12.75" customHeight="1">
      <c r="A34" s="273" t="s">
        <v>70</v>
      </c>
      <c r="B34" s="227" t="s">
        <v>66</v>
      </c>
      <c r="C34" s="227" t="s">
        <v>67</v>
      </c>
      <c r="D34" s="267" t="s">
        <v>63</v>
      </c>
      <c r="E34" s="268"/>
      <c r="F34" s="269"/>
    </row>
    <row r="35" spans="1:6" ht="12.75" customHeight="1">
      <c r="A35" s="275"/>
      <c r="B35" s="227"/>
      <c r="C35" s="227"/>
      <c r="D35" s="270"/>
      <c r="E35" s="271"/>
      <c r="F35" s="272"/>
    </row>
    <row r="36" spans="1:6" ht="47.25">
      <c r="A36" s="274"/>
      <c r="B36" s="227"/>
      <c r="C36" s="227"/>
      <c r="D36" s="21" t="s">
        <v>250</v>
      </c>
      <c r="E36" s="21" t="s">
        <v>251</v>
      </c>
      <c r="F36" s="21" t="s">
        <v>252</v>
      </c>
    </row>
    <row r="37" spans="1:6" ht="15.75">
      <c r="A37" s="36"/>
      <c r="B37" s="24"/>
      <c r="C37" s="24"/>
      <c r="D37" s="24"/>
      <c r="E37" s="24"/>
      <c r="F37" s="24"/>
    </row>
    <row r="38" spans="1:6" ht="15.75">
      <c r="A38" s="36" t="s">
        <v>338</v>
      </c>
      <c r="B38" s="24"/>
      <c r="C38" s="24"/>
      <c r="D38" s="24"/>
      <c r="E38" s="24"/>
      <c r="F38" s="24"/>
    </row>
    <row r="39" spans="1:6" ht="15.75">
      <c r="A39" s="36"/>
      <c r="B39" s="24"/>
      <c r="C39" s="24"/>
      <c r="D39" s="24"/>
      <c r="E39" s="24"/>
      <c r="F39" s="24"/>
    </row>
    <row r="40" spans="1:6" ht="15.75">
      <c r="A40" s="36"/>
      <c r="B40" s="24"/>
      <c r="C40" s="24"/>
      <c r="D40" s="24"/>
      <c r="E40" s="24"/>
      <c r="F40" s="24"/>
    </row>
    <row r="41" spans="1:6" ht="15.75">
      <c r="A41" s="36" t="s">
        <v>1</v>
      </c>
      <c r="B41" s="24">
        <f>SUM(B37:B40)</f>
        <v>0</v>
      </c>
      <c r="C41" s="24">
        <f>SUM(C37:C40)</f>
        <v>0</v>
      </c>
      <c r="D41" s="24">
        <f>SUM(D37:D40)</f>
        <v>0</v>
      </c>
      <c r="E41" s="24">
        <f>SUM(E37:E40)</f>
        <v>0</v>
      </c>
      <c r="F41" s="24">
        <f>SUM(F37:F40)</f>
        <v>0</v>
      </c>
    </row>
    <row r="42" spans="1:6" ht="15.75">
      <c r="A42" s="64" t="s">
        <v>68</v>
      </c>
      <c r="B42" s="64"/>
      <c r="C42" s="64"/>
      <c r="D42" s="64"/>
      <c r="E42" s="64"/>
      <c r="F42" s="64"/>
    </row>
    <row r="43" spans="1:6" ht="12.75">
      <c r="A43" s="19"/>
      <c r="B43" s="19"/>
      <c r="C43" s="19"/>
      <c r="D43" s="19"/>
      <c r="E43" s="19"/>
      <c r="F43" s="19"/>
    </row>
    <row r="44" spans="1:6" ht="12.75">
      <c r="A44" s="19"/>
      <c r="B44" s="19"/>
      <c r="C44" s="19"/>
      <c r="D44" s="19"/>
      <c r="E44" s="19"/>
      <c r="F44" s="19"/>
    </row>
  </sheetData>
  <mergeCells count="19">
    <mergeCell ref="A12:D12"/>
    <mergeCell ref="B20:B21"/>
    <mergeCell ref="C20:E20"/>
    <mergeCell ref="D34:F35"/>
    <mergeCell ref="A32:F32"/>
    <mergeCell ref="A20:A21"/>
    <mergeCell ref="A34:A36"/>
    <mergeCell ref="B34:B36"/>
    <mergeCell ref="C34:C36"/>
    <mergeCell ref="A3:F3"/>
    <mergeCell ref="A17:F17"/>
    <mergeCell ref="A18:F18"/>
    <mergeCell ref="A31:F31"/>
    <mergeCell ref="A6:D6"/>
    <mergeCell ref="A7:D7"/>
    <mergeCell ref="A8:D8"/>
    <mergeCell ref="A9:D9"/>
    <mergeCell ref="A10:D10"/>
    <mergeCell ref="A11:D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Header>&amp;C7.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8"/>
  <sheetViews>
    <sheetView showGridLines="0" workbookViewId="0" topLeftCell="A1">
      <selection activeCell="D56" sqref="D56"/>
    </sheetView>
  </sheetViews>
  <sheetFormatPr defaultColWidth="9.140625" defaultRowHeight="12.75"/>
  <cols>
    <col min="1" max="1" width="62.00390625" style="0" customWidth="1"/>
    <col min="2" max="2" width="12.7109375" style="0" customWidth="1"/>
  </cols>
  <sheetData>
    <row r="1" ht="15.75">
      <c r="A1" s="8"/>
    </row>
    <row r="2" spans="1:2" ht="15.75">
      <c r="A2" s="278" t="s">
        <v>71</v>
      </c>
      <c r="B2" s="278"/>
    </row>
    <row r="3" ht="15.75">
      <c r="A3" s="8"/>
    </row>
    <row r="4" spans="1:2" ht="18.75" customHeight="1">
      <c r="A4" s="279" t="s">
        <v>72</v>
      </c>
      <c r="B4" s="279"/>
    </row>
    <row r="5" spans="1:2" ht="18.75" customHeight="1">
      <c r="A5" s="279"/>
      <c r="B5" s="279"/>
    </row>
    <row r="6" ht="15.75">
      <c r="A6" s="8"/>
    </row>
    <row r="7" spans="1:2" ht="15.75">
      <c r="A7" s="14"/>
      <c r="B7" s="49" t="s">
        <v>82</v>
      </c>
    </row>
    <row r="8" spans="1:2" ht="15.75">
      <c r="A8" s="14" t="s">
        <v>73</v>
      </c>
      <c r="B8" s="41">
        <v>3358</v>
      </c>
    </row>
    <row r="9" spans="1:2" ht="15.75">
      <c r="A9" s="14" t="s">
        <v>376</v>
      </c>
      <c r="B9" s="41">
        <v>6914</v>
      </c>
    </row>
    <row r="10" spans="1:2" ht="15.75">
      <c r="A10" s="14" t="s">
        <v>377</v>
      </c>
      <c r="B10" s="41">
        <v>1</v>
      </c>
    </row>
    <row r="11" spans="1:2" ht="15.75">
      <c r="A11" s="216" t="s">
        <v>378</v>
      </c>
      <c r="B11" s="41">
        <v>13113</v>
      </c>
    </row>
    <row r="12" spans="1:2" ht="15.75">
      <c r="A12" s="47" t="s">
        <v>14</v>
      </c>
      <c r="B12" s="50"/>
    </row>
    <row r="13" spans="1:2" ht="15.75">
      <c r="A13" s="14" t="s">
        <v>379</v>
      </c>
      <c r="B13" s="41">
        <v>6973</v>
      </c>
    </row>
    <row r="14" spans="1:2" ht="15.75">
      <c r="A14" s="14" t="s">
        <v>380</v>
      </c>
      <c r="B14" s="41">
        <v>6139</v>
      </c>
    </row>
    <row r="15" spans="1:2" ht="15.75">
      <c r="A15" s="277" t="s">
        <v>74</v>
      </c>
      <c r="B15" s="277"/>
    </row>
    <row r="16" ht="15.75">
      <c r="A16" s="8"/>
    </row>
    <row r="17" ht="15.75">
      <c r="A17" s="8"/>
    </row>
    <row r="18" ht="15.75">
      <c r="A18" s="8"/>
    </row>
    <row r="19" spans="1:2" ht="15.75">
      <c r="A19" s="278" t="s">
        <v>75</v>
      </c>
      <c r="B19" s="278"/>
    </row>
    <row r="20" ht="12.75" customHeight="1">
      <c r="A20" s="8"/>
    </row>
    <row r="21" spans="1:2" ht="18" customHeight="1">
      <c r="A21" s="279" t="s">
        <v>76</v>
      </c>
      <c r="B21" s="279"/>
    </row>
    <row r="22" spans="1:2" ht="15.75" customHeight="1">
      <c r="A22" s="279"/>
      <c r="B22" s="279"/>
    </row>
    <row r="23" spans="1:2" ht="15.75">
      <c r="A23" s="236" t="s">
        <v>242</v>
      </c>
      <c r="B23" s="236"/>
    </row>
    <row r="24" spans="1:2" ht="15.75">
      <c r="A24" s="276" t="s">
        <v>77</v>
      </c>
      <c r="B24" s="276"/>
    </row>
    <row r="25" spans="1:2" ht="15.75">
      <c r="A25" s="8"/>
      <c r="B25" s="23" t="s">
        <v>0</v>
      </c>
    </row>
    <row r="26" spans="1:2" ht="31.5">
      <c r="A26" s="39" t="s">
        <v>78</v>
      </c>
      <c r="B26" s="39" t="s">
        <v>79</v>
      </c>
    </row>
    <row r="27" spans="1:2" ht="15.75">
      <c r="A27" s="15" t="s">
        <v>311</v>
      </c>
      <c r="B27" s="206">
        <v>153</v>
      </c>
    </row>
    <row r="28" spans="1:2" ht="15.75">
      <c r="A28" s="14" t="s">
        <v>310</v>
      </c>
      <c r="B28" s="41">
        <v>21980</v>
      </c>
    </row>
    <row r="29" spans="1:2" ht="15.75">
      <c r="A29" s="14" t="s">
        <v>301</v>
      </c>
      <c r="B29" s="41">
        <v>29469</v>
      </c>
    </row>
    <row r="30" spans="1:2" ht="15.75">
      <c r="A30" s="14" t="s">
        <v>302</v>
      </c>
      <c r="B30" s="41">
        <v>1706</v>
      </c>
    </row>
    <row r="31" spans="1:2" ht="15.75">
      <c r="A31" s="14" t="s">
        <v>303</v>
      </c>
      <c r="B31" s="41">
        <v>61445</v>
      </c>
    </row>
    <row r="32" spans="1:2" ht="15.75">
      <c r="A32" s="14" t="s">
        <v>304</v>
      </c>
      <c r="B32" s="41">
        <v>355</v>
      </c>
    </row>
    <row r="33" spans="1:2" ht="15.75">
      <c r="A33" s="14" t="s">
        <v>327</v>
      </c>
      <c r="B33" s="41">
        <v>288</v>
      </c>
    </row>
    <row r="34" spans="1:2" ht="15.75">
      <c r="A34" s="14" t="s">
        <v>314</v>
      </c>
      <c r="B34" s="41">
        <v>1140</v>
      </c>
    </row>
    <row r="35" spans="1:2" ht="15.75">
      <c r="A35" s="14" t="s">
        <v>305</v>
      </c>
      <c r="B35" s="41">
        <v>5491</v>
      </c>
    </row>
    <row r="36" spans="1:2" ht="15.75">
      <c r="A36" s="14" t="s">
        <v>306</v>
      </c>
      <c r="B36" s="41">
        <v>12962</v>
      </c>
    </row>
    <row r="37" spans="1:2" ht="15.75">
      <c r="A37" s="14" t="s">
        <v>307</v>
      </c>
      <c r="B37" s="41">
        <v>1526</v>
      </c>
    </row>
    <row r="38" spans="1:2" ht="15.75">
      <c r="A38" s="14" t="s">
        <v>308</v>
      </c>
      <c r="B38" s="41">
        <v>9840</v>
      </c>
    </row>
    <row r="39" spans="1:2" ht="15.75">
      <c r="A39" s="14" t="s">
        <v>309</v>
      </c>
      <c r="B39" s="41">
        <v>344</v>
      </c>
    </row>
    <row r="40" spans="1:2" ht="15.75">
      <c r="A40" s="14" t="s">
        <v>325</v>
      </c>
      <c r="B40" s="41">
        <v>29</v>
      </c>
    </row>
    <row r="41" spans="1:2" ht="15.75">
      <c r="A41" s="14" t="s">
        <v>321</v>
      </c>
      <c r="B41" s="41">
        <v>703</v>
      </c>
    </row>
    <row r="42" spans="1:2" ht="15.75">
      <c r="A42" s="14" t="s">
        <v>313</v>
      </c>
      <c r="B42" s="41">
        <v>656</v>
      </c>
    </row>
    <row r="43" spans="1:2" ht="15.75">
      <c r="A43" s="14" t="s">
        <v>312</v>
      </c>
      <c r="B43" s="41">
        <v>872</v>
      </c>
    </row>
    <row r="44" spans="1:2" ht="15.75">
      <c r="A44" s="14" t="s">
        <v>328</v>
      </c>
      <c r="B44" s="41">
        <v>221</v>
      </c>
    </row>
    <row r="45" spans="1:2" ht="15.75">
      <c r="A45" s="14" t="s">
        <v>315</v>
      </c>
      <c r="B45" s="41">
        <v>142</v>
      </c>
    </row>
    <row r="46" spans="1:2" ht="15.75">
      <c r="A46" s="14" t="s">
        <v>316</v>
      </c>
      <c r="B46" s="41">
        <v>24</v>
      </c>
    </row>
    <row r="47" spans="1:2" ht="15.75">
      <c r="A47" s="14" t="s">
        <v>323</v>
      </c>
      <c r="B47" s="41">
        <v>414</v>
      </c>
    </row>
    <row r="48" spans="1:2" ht="15.75">
      <c r="A48" s="14" t="s">
        <v>326</v>
      </c>
      <c r="B48" s="41">
        <v>425</v>
      </c>
    </row>
    <row r="49" spans="1:2" ht="15.75">
      <c r="A49" s="14" t="s">
        <v>317</v>
      </c>
      <c r="B49" s="41">
        <v>110</v>
      </c>
    </row>
    <row r="50" spans="1:2" ht="15.75">
      <c r="A50" s="14" t="s">
        <v>318</v>
      </c>
      <c r="B50" s="41">
        <v>138</v>
      </c>
    </row>
    <row r="51" spans="1:2" ht="15.75">
      <c r="A51" s="14" t="s">
        <v>324</v>
      </c>
      <c r="B51" s="41">
        <v>201</v>
      </c>
    </row>
    <row r="52" spans="1:2" ht="15.75">
      <c r="A52" s="14" t="s">
        <v>319</v>
      </c>
      <c r="B52" s="41">
        <v>2999</v>
      </c>
    </row>
    <row r="53" spans="1:2" ht="15.75">
      <c r="A53" s="14" t="s">
        <v>320</v>
      </c>
      <c r="B53" s="41">
        <v>1150</v>
      </c>
    </row>
    <row r="54" spans="1:2" ht="15.75">
      <c r="A54" s="14" t="s">
        <v>322</v>
      </c>
      <c r="B54" s="41">
        <v>745</v>
      </c>
    </row>
    <row r="55" spans="1:2" ht="15.75">
      <c r="A55" s="14" t="s">
        <v>80</v>
      </c>
      <c r="B55" s="41"/>
    </row>
    <row r="56" spans="1:2" ht="15.75">
      <c r="A56" s="48" t="s">
        <v>81</v>
      </c>
      <c r="B56" s="41">
        <f>SUM(B27:B55)</f>
        <v>155528</v>
      </c>
    </row>
    <row r="57" spans="1:3" ht="15.75">
      <c r="A57" s="69" t="s">
        <v>256</v>
      </c>
      <c r="B57" s="69"/>
      <c r="C57" s="69"/>
    </row>
    <row r="58" spans="1:3" ht="15.75">
      <c r="A58" s="51"/>
      <c r="B58" s="51"/>
      <c r="C58" s="51"/>
    </row>
  </sheetData>
  <mergeCells count="7">
    <mergeCell ref="A24:B24"/>
    <mergeCell ref="A23:B23"/>
    <mergeCell ref="A15:B15"/>
    <mergeCell ref="A2:B2"/>
    <mergeCell ref="A4:B5"/>
    <mergeCell ref="A19:B19"/>
    <mergeCell ref="A21:B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&amp;C8. oldal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70" zoomScaleNormal="70" workbookViewId="0" topLeftCell="A1">
      <selection activeCell="A38" sqref="A38"/>
    </sheetView>
  </sheetViews>
  <sheetFormatPr defaultColWidth="9.140625" defaultRowHeight="12.75"/>
  <cols>
    <col min="1" max="1" width="41.140625" style="0" customWidth="1"/>
    <col min="2" max="3" width="13.7109375" style="0" customWidth="1"/>
    <col min="4" max="4" width="14.7109375" style="0" customWidth="1"/>
  </cols>
  <sheetData>
    <row r="1" spans="1:5" ht="15.75">
      <c r="A1" s="210"/>
      <c r="B1" s="210"/>
      <c r="C1" s="210"/>
      <c r="D1" s="27" t="s">
        <v>83</v>
      </c>
      <c r="E1" s="27"/>
    </row>
    <row r="2" spans="1:4" ht="15.75">
      <c r="A2" s="8"/>
      <c r="B2" s="210"/>
      <c r="C2" s="210"/>
      <c r="D2" s="210"/>
    </row>
    <row r="3" spans="1:4" ht="15.75">
      <c r="A3" s="280" t="s">
        <v>84</v>
      </c>
      <c r="B3" s="280"/>
      <c r="C3" s="210"/>
      <c r="D3" s="210"/>
    </row>
    <row r="4" spans="1:4" ht="15.75">
      <c r="A4" s="236" t="s">
        <v>242</v>
      </c>
      <c r="B4" s="236"/>
      <c r="C4" s="210"/>
      <c r="D4" s="210"/>
    </row>
    <row r="5" spans="1:4" ht="15.75">
      <c r="A5" s="276" t="s">
        <v>109</v>
      </c>
      <c r="B5" s="276"/>
      <c r="C5" s="210"/>
      <c r="D5" s="210"/>
    </row>
    <row r="6" spans="1:4" ht="15.75">
      <c r="A6" s="16"/>
      <c r="B6" s="210"/>
      <c r="C6" s="210"/>
      <c r="D6" s="210"/>
    </row>
    <row r="7" spans="1:4" ht="15.75">
      <c r="A7" s="9"/>
      <c r="B7" s="38"/>
      <c r="C7" s="210"/>
      <c r="D7" s="38" t="s">
        <v>0</v>
      </c>
    </row>
    <row r="8" spans="1:4" ht="31.5">
      <c r="A8" s="281" t="s">
        <v>85</v>
      </c>
      <c r="B8" s="282"/>
      <c r="C8" s="283"/>
      <c r="D8" s="39" t="s">
        <v>86</v>
      </c>
    </row>
    <row r="9" spans="1:6" ht="15.75">
      <c r="A9" s="284" t="s">
        <v>329</v>
      </c>
      <c r="B9" s="285"/>
      <c r="C9" s="286"/>
      <c r="D9" s="41">
        <v>5774</v>
      </c>
      <c r="F9" s="210"/>
    </row>
    <row r="10" spans="1:4" ht="15.75">
      <c r="A10" s="284" t="s">
        <v>330</v>
      </c>
      <c r="B10" s="285"/>
      <c r="C10" s="286"/>
      <c r="D10" s="41">
        <v>564</v>
      </c>
    </row>
    <row r="11" spans="1:4" ht="15.75">
      <c r="A11" s="284" t="s">
        <v>331</v>
      </c>
      <c r="B11" s="285"/>
      <c r="C11" s="286"/>
      <c r="D11" s="41">
        <v>5351</v>
      </c>
    </row>
    <row r="12" spans="1:4" ht="15.75">
      <c r="A12" s="284" t="s">
        <v>332</v>
      </c>
      <c r="B12" s="285"/>
      <c r="C12" s="286"/>
      <c r="D12" s="41">
        <v>1311</v>
      </c>
    </row>
    <row r="13" spans="1:4" ht="15.75">
      <c r="A13" s="284" t="s">
        <v>333</v>
      </c>
      <c r="B13" s="285"/>
      <c r="C13" s="286"/>
      <c r="D13" s="41">
        <v>996</v>
      </c>
    </row>
    <row r="14" spans="1:4" ht="15.75">
      <c r="A14" s="284" t="s">
        <v>334</v>
      </c>
      <c r="B14" s="285"/>
      <c r="C14" s="286"/>
      <c r="D14" s="41">
        <v>858</v>
      </c>
    </row>
    <row r="15" spans="1:4" ht="15.75">
      <c r="A15" s="207" t="s">
        <v>335</v>
      </c>
      <c r="B15" s="208"/>
      <c r="C15" s="209"/>
      <c r="D15" s="41">
        <v>523</v>
      </c>
    </row>
    <row r="16" spans="1:4" ht="15.75">
      <c r="A16" s="284" t="s">
        <v>336</v>
      </c>
      <c r="B16" s="285"/>
      <c r="C16" s="286"/>
      <c r="D16" s="41">
        <v>112</v>
      </c>
    </row>
    <row r="17" spans="1:4" ht="15.75">
      <c r="A17" s="287" t="s">
        <v>81</v>
      </c>
      <c r="B17" s="288"/>
      <c r="C17" s="289"/>
      <c r="D17" s="41">
        <f>SUM(D9:D16)</f>
        <v>15489</v>
      </c>
    </row>
    <row r="18" spans="1:4" ht="15.75">
      <c r="A18" s="52"/>
      <c r="B18" s="13"/>
      <c r="C18" s="210"/>
      <c r="D18" s="210"/>
    </row>
    <row r="19" spans="1:4" ht="15.75">
      <c r="A19" s="52"/>
      <c r="B19" s="13"/>
      <c r="C19" s="210"/>
      <c r="D19" s="27" t="s">
        <v>103</v>
      </c>
    </row>
    <row r="20" spans="1:4" ht="15.75">
      <c r="A20" s="236" t="s">
        <v>87</v>
      </c>
      <c r="B20" s="236"/>
      <c r="C20" s="236"/>
      <c r="D20" s="236"/>
    </row>
    <row r="21" spans="1:4" ht="15.75">
      <c r="A21" s="236" t="s">
        <v>242</v>
      </c>
      <c r="B21" s="236"/>
      <c r="C21" s="236"/>
      <c r="D21" s="236"/>
    </row>
    <row r="22" spans="1:4" ht="15.75">
      <c r="A22" s="27"/>
      <c r="B22" s="210"/>
      <c r="C22" s="210"/>
      <c r="D22" s="27" t="s">
        <v>0</v>
      </c>
    </row>
    <row r="23" spans="1:4" ht="15.75">
      <c r="A23" s="290" t="s">
        <v>88</v>
      </c>
      <c r="B23" s="290" t="s">
        <v>89</v>
      </c>
      <c r="C23" s="53" t="s">
        <v>23</v>
      </c>
      <c r="D23" s="290" t="s">
        <v>257</v>
      </c>
    </row>
    <row r="24" spans="1:4" ht="15.75">
      <c r="A24" s="290"/>
      <c r="B24" s="290"/>
      <c r="C24" s="54" t="s">
        <v>90</v>
      </c>
      <c r="D24" s="290"/>
    </row>
    <row r="25" spans="1:4" ht="15.75">
      <c r="A25" s="55"/>
      <c r="B25" s="41"/>
      <c r="C25" s="41"/>
      <c r="D25" s="41"/>
    </row>
    <row r="26" spans="1:4" ht="15.75">
      <c r="A26" s="55" t="s">
        <v>337</v>
      </c>
      <c r="B26" s="41"/>
      <c r="C26" s="41"/>
      <c r="D26" s="41"/>
    </row>
    <row r="27" spans="1:4" ht="15.75">
      <c r="A27" s="55"/>
      <c r="B27" s="41"/>
      <c r="C27" s="41"/>
      <c r="D27" s="41"/>
    </row>
    <row r="28" spans="1:4" ht="15.75">
      <c r="A28" s="55"/>
      <c r="B28" s="41"/>
      <c r="C28" s="41"/>
      <c r="D28" s="41"/>
    </row>
    <row r="29" spans="1:4" ht="15.75">
      <c r="A29" s="55"/>
      <c r="B29" s="41"/>
      <c r="C29" s="41"/>
      <c r="D29" s="41"/>
    </row>
    <row r="30" spans="1:4" ht="15.75">
      <c r="A30" s="55"/>
      <c r="B30" s="41"/>
      <c r="C30" s="41"/>
      <c r="D30" s="41"/>
    </row>
    <row r="31" spans="1:4" ht="15.75">
      <c r="A31" s="55"/>
      <c r="B31" s="41"/>
      <c r="C31" s="41"/>
      <c r="D31" s="41"/>
    </row>
    <row r="32" spans="1:4" ht="15.75">
      <c r="A32" s="55"/>
      <c r="B32" s="41"/>
      <c r="C32" s="41"/>
      <c r="D32" s="41"/>
    </row>
    <row r="33" spans="1:4" ht="15.75">
      <c r="A33" s="56" t="s">
        <v>141</v>
      </c>
      <c r="B33" s="67"/>
      <c r="C33" s="41">
        <f>SUM(C28:C32)</f>
        <v>0</v>
      </c>
      <c r="D33" s="41">
        <f>SUM(D28:D32)</f>
        <v>0</v>
      </c>
    </row>
    <row r="34" spans="1:4" ht="15.75">
      <c r="A34" s="58"/>
      <c r="B34" s="59"/>
      <c r="C34" s="59"/>
      <c r="D34" s="59"/>
    </row>
    <row r="35" spans="1:4" ht="15.75">
      <c r="A35" s="291" t="s">
        <v>235</v>
      </c>
      <c r="B35" s="291"/>
      <c r="C35" s="291"/>
      <c r="D35" s="291"/>
    </row>
    <row r="36" spans="1:4" ht="63">
      <c r="A36" s="57" t="s">
        <v>78</v>
      </c>
      <c r="B36" s="57" t="s">
        <v>258</v>
      </c>
      <c r="C36" s="57" t="s">
        <v>259</v>
      </c>
      <c r="D36" s="57" t="s">
        <v>91</v>
      </c>
    </row>
    <row r="37" spans="1:4" ht="15.75">
      <c r="A37" s="55"/>
      <c r="B37" s="41"/>
      <c r="C37" s="41"/>
      <c r="D37" s="41"/>
    </row>
    <row r="38" spans="1:4" ht="15.75">
      <c r="A38" s="55" t="s">
        <v>338</v>
      </c>
      <c r="B38" s="41"/>
      <c r="C38" s="41"/>
      <c r="D38" s="41"/>
    </row>
    <row r="39" spans="1:4" ht="15.75">
      <c r="A39" s="55"/>
      <c r="B39" s="41"/>
      <c r="C39" s="41"/>
      <c r="D39" s="41"/>
    </row>
    <row r="40" spans="1:4" ht="15.75">
      <c r="A40" s="55"/>
      <c r="B40" s="41"/>
      <c r="C40" s="41"/>
      <c r="D40" s="41"/>
    </row>
    <row r="41" spans="1:4" ht="15.75">
      <c r="A41" s="55"/>
      <c r="B41" s="41"/>
      <c r="C41" s="41"/>
      <c r="D41" s="41"/>
    </row>
    <row r="42" spans="1:4" ht="15.75">
      <c r="A42" s="55" t="s">
        <v>12</v>
      </c>
      <c r="B42" s="41">
        <f>SUM(B37:B41)</f>
        <v>0</v>
      </c>
      <c r="C42" s="41">
        <f>SUM(C37:C41)</f>
        <v>0</v>
      </c>
      <c r="D42" s="41">
        <f>SUM(D37:D41)</f>
        <v>0</v>
      </c>
    </row>
  </sheetData>
  <mergeCells count="18">
    <mergeCell ref="A12:C12"/>
    <mergeCell ref="A13:C13"/>
    <mergeCell ref="A14:C14"/>
    <mergeCell ref="A16:C16"/>
    <mergeCell ref="A23:A24"/>
    <mergeCell ref="B23:B24"/>
    <mergeCell ref="D23:D24"/>
    <mergeCell ref="A35:D35"/>
    <mergeCell ref="A20:D20"/>
    <mergeCell ref="A21:D21"/>
    <mergeCell ref="A3:B3"/>
    <mergeCell ref="A4:B4"/>
    <mergeCell ref="A5:B5"/>
    <mergeCell ref="A8:C8"/>
    <mergeCell ref="A9:C9"/>
    <mergeCell ref="A10:C10"/>
    <mergeCell ref="A11:C11"/>
    <mergeCell ref="A17:C1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&amp;C9.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Dinpi48</cp:lastModifiedBy>
  <cp:lastPrinted>2009-03-05T10:15:57Z</cp:lastPrinted>
  <dcterms:created xsi:type="dcterms:W3CDTF">2004-01-28T15:49:41Z</dcterms:created>
  <dcterms:modified xsi:type="dcterms:W3CDTF">2010-01-28T09:54:29Z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1830622762</vt:i4>
  </property>
  <property fmtid="{D5CDD505-2E9C-101B-9397-08002B2CF9AE}" pid="3" name="_EmailSubject">
    <vt:lpwstr/>
  </property>
  <property fmtid="{D5CDD505-2E9C-101B-9397-08002B2CF9AE}" pid="4" name="_AuthorEmail">
    <vt:lpwstr>bito@mail.kvvm.hu</vt:lpwstr>
  </property>
  <property fmtid="{D5CDD505-2E9C-101B-9397-08002B2CF9AE}" pid="5" name="_AuthorEmailDisplayName">
    <vt:lpwstr>Bitó Lajos</vt:lpwstr>
  </property>
  <property fmtid="{D5CDD505-2E9C-101B-9397-08002B2CF9AE}" pid="6" name="_PreviousAdHocReviewCycleID">
    <vt:i4>-1836726348</vt:i4>
  </property>
  <property fmtid="{D5CDD505-2E9C-101B-9397-08002B2CF9AE}" pid="7" name="_ReviewingToolsShownOnce">
    <vt:lpwstr/>
  </property>
</Properties>
</file>